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67" windowHeight="10575" activeTab="4"/>
  </bookViews>
  <sheets>
    <sheet name="课堂教学工作量" sheetId="1" r:id="rId1"/>
    <sheet name="实验" sheetId="2" r:id="rId2"/>
    <sheet name="课程设计" sheetId="3" r:id="rId3"/>
    <sheet name="毕业设计" sheetId="4" r:id="rId4"/>
    <sheet name="汇总表" sheetId="5" r:id="rId5"/>
  </sheets>
  <calcPr calcId="144525"/>
</workbook>
</file>

<file path=xl/sharedStrings.xml><?xml version="1.0" encoding="utf-8"?>
<sst xmlns="http://schemas.openxmlformats.org/spreadsheetml/2006/main" count="318">
  <si>
    <r>
      <rPr>
        <b/>
        <sz val="14"/>
        <rFont val="宋体"/>
        <charset val="134"/>
      </rPr>
      <t>附件</t>
    </r>
    <r>
      <rPr>
        <b/>
        <sz val="14"/>
        <rFont val="Arial"/>
        <charset val="134"/>
      </rPr>
      <t>1</t>
    </r>
    <r>
      <rPr>
        <b/>
        <sz val="14"/>
        <rFont val="宋体"/>
        <charset val="134"/>
      </rPr>
      <t>：</t>
    </r>
    <r>
      <rPr>
        <b/>
        <sz val="14"/>
        <rFont val="Arial"/>
        <charset val="134"/>
      </rPr>
      <t>2016-2017</t>
    </r>
    <r>
      <rPr>
        <b/>
        <sz val="14"/>
        <rFont val="宋体"/>
        <charset val="134"/>
      </rPr>
      <t>学年第二学期课堂教学异地补贴核算表</t>
    </r>
  </si>
  <si>
    <t>单位：                                                                                填表日期：</t>
  </si>
  <si>
    <t>学院</t>
  </si>
  <si>
    <t>教师姓名</t>
  </si>
  <si>
    <t>课程代码</t>
  </si>
  <si>
    <t>课程名称</t>
  </si>
  <si>
    <t>年级</t>
  </si>
  <si>
    <t>教学班号</t>
  </si>
  <si>
    <t>优选范围</t>
  </si>
  <si>
    <t>课内学时</t>
  </si>
  <si>
    <t>学分</t>
  </si>
  <si>
    <t>学生人数</t>
  </si>
  <si>
    <t>系数</t>
  </si>
  <si>
    <t>工作量</t>
  </si>
  <si>
    <t>校区课时补贴</t>
  </si>
  <si>
    <t>每周无课天数</t>
  </si>
  <si>
    <t>无课周数</t>
  </si>
  <si>
    <t>无课补贴</t>
  </si>
  <si>
    <t>总金额</t>
  </si>
  <si>
    <t>备注</t>
  </si>
  <si>
    <t>计算机学院</t>
  </si>
  <si>
    <t>胡学钢</t>
  </si>
  <si>
    <t>0521445X</t>
  </si>
  <si>
    <t>数据挖掘</t>
  </si>
  <si>
    <t>2014</t>
  </si>
  <si>
    <t>0001</t>
  </si>
  <si>
    <r>
      <rPr>
        <sz val="10"/>
        <rFont val="宋体"/>
        <charset val="134"/>
      </rPr>
      <t>计算机</t>
    </r>
    <r>
      <rPr>
        <sz val="10"/>
        <rFont val="Arial"/>
        <charset val="134"/>
      </rPr>
      <t>14-1</t>
    </r>
    <r>
      <rPr>
        <sz val="10"/>
        <rFont val="宋体"/>
        <charset val="134"/>
      </rPr>
      <t>班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计算机</t>
    </r>
    <r>
      <rPr>
        <sz val="10"/>
        <rFont val="Arial"/>
        <charset val="134"/>
      </rPr>
      <t>14-2</t>
    </r>
    <r>
      <rPr>
        <sz val="10"/>
        <rFont val="宋体"/>
        <charset val="134"/>
      </rPr>
      <t>班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计算机</t>
    </r>
    <r>
      <rPr>
        <sz val="10"/>
        <rFont val="Arial"/>
        <charset val="134"/>
      </rPr>
      <t>14-3</t>
    </r>
    <r>
      <rPr>
        <sz val="10"/>
        <rFont val="宋体"/>
        <charset val="134"/>
      </rPr>
      <t>班</t>
    </r>
  </si>
  <si>
    <t>0002</t>
  </si>
  <si>
    <r>
      <rPr>
        <sz val="10"/>
        <rFont val="宋体"/>
        <charset val="134"/>
      </rPr>
      <t>计算机</t>
    </r>
    <r>
      <rPr>
        <sz val="10"/>
        <rFont val="Arial"/>
        <charset val="134"/>
      </rPr>
      <t>14-4</t>
    </r>
    <r>
      <rPr>
        <sz val="10"/>
        <rFont val="宋体"/>
        <charset val="134"/>
      </rPr>
      <t>班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计算机</t>
    </r>
    <r>
      <rPr>
        <sz val="10"/>
        <rFont val="Arial"/>
        <charset val="134"/>
      </rPr>
      <t>14-5</t>
    </r>
    <r>
      <rPr>
        <sz val="10"/>
        <rFont val="宋体"/>
        <charset val="134"/>
      </rPr>
      <t>班</t>
    </r>
  </si>
  <si>
    <t>0003</t>
  </si>
  <si>
    <t>2014级物联网</t>
  </si>
  <si>
    <t>吴共庆</t>
  </si>
  <si>
    <t>0521250X</t>
  </si>
  <si>
    <t>人工智能原理</t>
  </si>
  <si>
    <t>李磊</t>
  </si>
  <si>
    <r>
      <rPr>
        <sz val="10"/>
        <rFont val="宋体"/>
        <charset val="134"/>
      </rPr>
      <t>计算机</t>
    </r>
    <r>
      <rPr>
        <sz val="10"/>
        <rFont val="Arial"/>
        <charset val="134"/>
      </rPr>
      <t>14-1</t>
    </r>
    <r>
      <rPr>
        <sz val="10"/>
        <rFont val="宋体"/>
        <charset val="134"/>
      </rPr>
      <t>班</t>
    </r>
    <r>
      <rPr>
        <sz val="10"/>
        <rFont val="Arial"/>
        <charset val="134"/>
      </rPr>
      <t xml:space="preserve">,
</t>
    </r>
    <r>
      <rPr>
        <sz val="10"/>
        <rFont val="宋体"/>
        <charset val="134"/>
      </rPr>
      <t>计算机</t>
    </r>
    <r>
      <rPr>
        <sz val="10"/>
        <rFont val="Arial"/>
        <charset val="134"/>
      </rPr>
      <t>14-2</t>
    </r>
    <r>
      <rPr>
        <sz val="10"/>
        <rFont val="宋体"/>
        <charset val="134"/>
      </rPr>
      <t>班</t>
    </r>
    <r>
      <rPr>
        <sz val="10"/>
        <rFont val="Arial"/>
        <charset val="134"/>
      </rPr>
      <t xml:space="preserve">,
</t>
    </r>
    <r>
      <rPr>
        <sz val="10"/>
        <rFont val="宋体"/>
        <charset val="134"/>
      </rPr>
      <t>计算机</t>
    </r>
    <r>
      <rPr>
        <sz val="10"/>
        <rFont val="Arial"/>
        <charset val="134"/>
      </rPr>
      <t>14-3</t>
    </r>
    <r>
      <rPr>
        <sz val="10"/>
        <rFont val="宋体"/>
        <charset val="134"/>
      </rPr>
      <t>班</t>
    </r>
  </si>
  <si>
    <t>计算机14-4班,计算机14-5班</t>
  </si>
  <si>
    <t>丁贤庆</t>
  </si>
  <si>
    <t>0521162B</t>
  </si>
  <si>
    <t>计算机系统结构</t>
  </si>
  <si>
    <t>郭骏</t>
  </si>
  <si>
    <t>0521350X</t>
  </si>
  <si>
    <t>自动控制原理B</t>
  </si>
  <si>
    <t>陆阳</t>
  </si>
  <si>
    <t>0521370X</t>
  </si>
  <si>
    <t>单片机原理及应用</t>
  </si>
  <si>
    <t>卫星</t>
  </si>
  <si>
    <t>0521380X</t>
  </si>
  <si>
    <t>嵌入式系统B</t>
  </si>
  <si>
    <t>周健</t>
  </si>
  <si>
    <t>0521430X</t>
  </si>
  <si>
    <t>网络安全概论B</t>
  </si>
  <si>
    <t>张国富</t>
  </si>
  <si>
    <t>0004</t>
  </si>
  <si>
    <t>2014级电信科</t>
  </si>
  <si>
    <t>0005</t>
  </si>
  <si>
    <t>2014级智能电网</t>
  </si>
  <si>
    <t>艾加秋</t>
  </si>
  <si>
    <t>0532112B</t>
  </si>
  <si>
    <t>通信电子线路A</t>
  </si>
  <si>
    <t>2014级微电子</t>
  </si>
  <si>
    <t>牛朝</t>
  </si>
  <si>
    <t>郭太峰</t>
  </si>
  <si>
    <t>0532142B</t>
  </si>
  <si>
    <t>通信原理B</t>
  </si>
  <si>
    <t>退休教授</t>
  </si>
  <si>
    <t>贾璐</t>
  </si>
  <si>
    <t>吴永忠</t>
  </si>
  <si>
    <t>0532212B</t>
  </si>
  <si>
    <t>0532241X</t>
  </si>
  <si>
    <t>嵌入式操作系统</t>
  </si>
  <si>
    <t>周芳</t>
  </si>
  <si>
    <t>0532272X</t>
  </si>
  <si>
    <t>雷达技术</t>
  </si>
  <si>
    <t>曹力</t>
  </si>
  <si>
    <t>0532381X</t>
  </si>
  <si>
    <t>多媒体技术</t>
  </si>
  <si>
    <t>詹曙</t>
  </si>
  <si>
    <t>0543040X</t>
  </si>
  <si>
    <t>数字图像处理及应用</t>
  </si>
  <si>
    <t>沈明玉</t>
  </si>
  <si>
    <t>0564010X</t>
  </si>
  <si>
    <t>数据库系统</t>
  </si>
  <si>
    <t>吴克伟</t>
  </si>
  <si>
    <t>0521092B</t>
  </si>
  <si>
    <t>软件工程</t>
  </si>
  <si>
    <t>谢昭</t>
  </si>
  <si>
    <t>0564020X</t>
  </si>
  <si>
    <r>
      <rPr>
        <b/>
        <sz val="14"/>
        <rFont val="宋体"/>
        <charset val="134"/>
      </rPr>
      <t>附件</t>
    </r>
    <r>
      <rPr>
        <b/>
        <sz val="14"/>
        <rFont val="Arial"/>
        <charset val="134"/>
      </rPr>
      <t>1</t>
    </r>
    <r>
      <rPr>
        <b/>
        <sz val="14"/>
        <rFont val="宋体"/>
        <charset val="134"/>
      </rPr>
      <t>：</t>
    </r>
    <r>
      <rPr>
        <b/>
        <sz val="14"/>
        <rFont val="Arial"/>
        <charset val="134"/>
      </rPr>
      <t>2017-2018</t>
    </r>
    <r>
      <rPr>
        <b/>
        <sz val="14"/>
        <rFont val="宋体"/>
        <charset val="134"/>
      </rPr>
      <t>学年第一学期课堂教学异地补贴核算表</t>
    </r>
  </si>
  <si>
    <t>李宏芒</t>
  </si>
  <si>
    <t>0521152B</t>
  </si>
  <si>
    <t>编译原理</t>
  </si>
  <si>
    <t>2015</t>
  </si>
  <si>
    <t>计算机15-1班
计算机15-2班</t>
  </si>
  <si>
    <t>计算机15-3班
计算机15-4班</t>
  </si>
  <si>
    <t>2015级电信科</t>
  </si>
  <si>
    <t>2015级微电子</t>
  </si>
  <si>
    <t>胡社教</t>
  </si>
  <si>
    <t>0532122B</t>
  </si>
  <si>
    <t>微机原理</t>
  </si>
  <si>
    <t>2015级测控</t>
  </si>
  <si>
    <t>2015级物联网</t>
  </si>
  <si>
    <t>0532380X</t>
  </si>
  <si>
    <t>郎文辉</t>
  </si>
  <si>
    <t>0542012B</t>
  </si>
  <si>
    <t>微电子概论</t>
  </si>
  <si>
    <t>0543032B</t>
  </si>
  <si>
    <t>集成电路设计</t>
  </si>
  <si>
    <t>王琼</t>
  </si>
  <si>
    <t>1000010X</t>
  </si>
  <si>
    <t>单片机原理及嵌入式</t>
  </si>
  <si>
    <t>0110070X</t>
  </si>
  <si>
    <t>嵌入式系统及应用</t>
  </si>
  <si>
    <t>2014级测控</t>
  </si>
  <si>
    <t>0532260X</t>
  </si>
  <si>
    <t>嵌入式系统实践(限选)</t>
  </si>
  <si>
    <t>王钊</t>
  </si>
  <si>
    <t>0521320X</t>
  </si>
  <si>
    <t>软件测试</t>
  </si>
  <si>
    <t>计算机14-1班
计算机14-2班
计算机14-3班</t>
  </si>
  <si>
    <t>计算机14-4班
计算机14-5班</t>
  </si>
  <si>
    <t>马学森</t>
  </si>
  <si>
    <t>0521440X</t>
  </si>
  <si>
    <t>网络程序设计</t>
  </si>
  <si>
    <t>计算机15-1班
计算机15-2班
计算机15-3班</t>
  </si>
  <si>
    <t>计算机15-4班
2015级物联网</t>
  </si>
  <si>
    <t>董张玉</t>
  </si>
  <si>
    <t>0532092B</t>
  </si>
  <si>
    <t>数字信号处理A</t>
  </si>
  <si>
    <t>郝世杰</t>
  </si>
  <si>
    <t>0532400X</t>
  </si>
  <si>
    <t>智能信息处理</t>
  </si>
  <si>
    <t xml:space="preserve">
吴克伟</t>
  </si>
  <si>
    <t>蒋建国</t>
  </si>
  <si>
    <t>0532102B</t>
  </si>
  <si>
    <t>信息论与编码</t>
  </si>
  <si>
    <t>夏娜</t>
  </si>
  <si>
    <t>0521082B</t>
  </si>
  <si>
    <t>田卫东</t>
  </si>
  <si>
    <t>0521122B</t>
  </si>
  <si>
    <t>操作系统A</t>
  </si>
  <si>
    <t>周红鹃</t>
  </si>
  <si>
    <t>附件2：2016-2017学年第二学期实验（上机）教学异地补贴核算表</t>
  </si>
  <si>
    <t>单位：                                                                       填表日期：</t>
  </si>
  <si>
    <t>所属学院</t>
  </si>
  <si>
    <t xml:space="preserve">教师   </t>
  </si>
  <si>
    <t xml:space="preserve"> 学时</t>
  </si>
  <si>
    <t>实验重复系数M</t>
  </si>
  <si>
    <t>实验类
别系数K</t>
  </si>
  <si>
    <t>课时</t>
  </si>
  <si>
    <t>酬金(元）</t>
  </si>
  <si>
    <t>合计（元）</t>
  </si>
  <si>
    <t>签名</t>
  </si>
  <si>
    <t>2014级计算机4-5班</t>
  </si>
  <si>
    <t>2014级计算机1-3班</t>
  </si>
  <si>
    <t>2014级计算机1-5班</t>
  </si>
  <si>
    <t xml:space="preserve"> 牛朝</t>
  </si>
  <si>
    <t>2014级智能电网1班 重修班</t>
  </si>
  <si>
    <t>胡敏</t>
  </si>
  <si>
    <t>0521200X</t>
  </si>
  <si>
    <t>计算方法</t>
  </si>
  <si>
    <t>13级信息 14级信息</t>
  </si>
  <si>
    <t>2014级计算机1.2班</t>
  </si>
  <si>
    <t>2014级计算机3班</t>
  </si>
  <si>
    <t>2014级计算机4.5班</t>
  </si>
  <si>
    <t>2014级物联网1.2班</t>
  </si>
  <si>
    <t>2014电信科1-2班</t>
  </si>
  <si>
    <t>附件2：2017-2018学年第一学期实验（上机）教学异地补贴核算表</t>
  </si>
  <si>
    <t xml:space="preserve">教 师   </t>
  </si>
  <si>
    <t>实验类别系数K</t>
  </si>
  <si>
    <t>合计</t>
  </si>
  <si>
    <t>14级测控1-2班</t>
  </si>
  <si>
    <t>嵌入式系统实践（限选）</t>
  </si>
  <si>
    <t>14级电信科1-2班</t>
  </si>
  <si>
    <t>05632380X</t>
  </si>
  <si>
    <t>15级物联网1-2班</t>
  </si>
  <si>
    <t>15级计算机1-4班
15级物联网1-2班</t>
  </si>
  <si>
    <t>15级计算机1-4班</t>
  </si>
  <si>
    <t>15级电信科1班</t>
  </si>
  <si>
    <t>15级电信科2班</t>
  </si>
  <si>
    <t>15级电信科1-2班
15级微电子1-2班</t>
  </si>
  <si>
    <t>15级电信科1-2班
15级微电子1-2班
15级测控1-2班</t>
  </si>
  <si>
    <t>15级电信科1-2班</t>
  </si>
  <si>
    <t>附件12：2016-2017第二学期课程设计异地补贴核算表</t>
  </si>
  <si>
    <t>单位：                                                                填表日期：</t>
  </si>
  <si>
    <t>序号</t>
  </si>
  <si>
    <t>学  院</t>
  </si>
  <si>
    <t>教 师</t>
  </si>
  <si>
    <t>课 程 代 码</t>
  </si>
  <si>
    <t>年 级</t>
  </si>
  <si>
    <t>周数</t>
  </si>
  <si>
    <t>总人数</t>
  </si>
  <si>
    <t>系数K</t>
  </si>
  <si>
    <t>指导人数</t>
  </si>
  <si>
    <t>超出人数系数K</t>
  </si>
  <si>
    <t>超出人数</t>
  </si>
  <si>
    <t>酬金（元）</t>
  </si>
  <si>
    <t>签  名</t>
  </si>
  <si>
    <t>张勇</t>
  </si>
  <si>
    <t>0400073B</t>
  </si>
  <si>
    <t>电子电路课程设计A</t>
  </si>
  <si>
    <t>2014级</t>
  </si>
  <si>
    <t>物联网1班</t>
  </si>
  <si>
    <t>物联网2班</t>
  </si>
  <si>
    <t>0532483B</t>
  </si>
  <si>
    <t>通信电子线路课程设计</t>
  </si>
  <si>
    <t>电信科1班</t>
  </si>
  <si>
    <t>微电子1班</t>
  </si>
  <si>
    <t>电信科2班</t>
  </si>
  <si>
    <t>微电子2班</t>
  </si>
  <si>
    <t>安鑫</t>
  </si>
  <si>
    <t>0521623B</t>
  </si>
  <si>
    <t>计算机设计与综合实践</t>
  </si>
  <si>
    <t>计算机1班</t>
  </si>
  <si>
    <t>计算机2班</t>
  </si>
  <si>
    <t>计算机3班</t>
  </si>
  <si>
    <t>计算机4班</t>
  </si>
  <si>
    <t>计算机5班</t>
  </si>
  <si>
    <t>杨兴明</t>
  </si>
  <si>
    <t>0532493B</t>
  </si>
  <si>
    <t>单片机系统课程设计</t>
  </si>
  <si>
    <t>14级电信科1.2班</t>
  </si>
  <si>
    <t>蒋薇薇</t>
  </si>
  <si>
    <t>附件3：2017-2018第一学期课程设计异地补贴核算表</t>
  </si>
  <si>
    <t>单位：                                                                                       填表日期：</t>
  </si>
  <si>
    <t>优选
范围</t>
  </si>
  <si>
    <t>人数</t>
  </si>
  <si>
    <t>超出人数K</t>
  </si>
  <si>
    <t>课 时</t>
  </si>
  <si>
    <t>酬金  （元）</t>
  </si>
  <si>
    <t>合计
（元）</t>
  </si>
  <si>
    <t>丁凉</t>
  </si>
  <si>
    <t>0521603B</t>
  </si>
  <si>
    <t>计算机网络系统实践</t>
  </si>
  <si>
    <t>2014级计算
机2-3班</t>
  </si>
  <si>
    <t>2014级物
联网2班</t>
  </si>
  <si>
    <t xml:space="preserve">
侯整风
</t>
  </si>
  <si>
    <t>2014级计算
机1班</t>
  </si>
  <si>
    <t>2014级计算
机5班</t>
  </si>
  <si>
    <t xml:space="preserve">
马学森
</t>
  </si>
  <si>
    <t>2014级计
算机4班</t>
  </si>
  <si>
    <t>2014级物联
网1班</t>
  </si>
  <si>
    <t>郑淑丽</t>
  </si>
  <si>
    <t>0521613B</t>
  </si>
  <si>
    <t>数据库应用系统综合设计</t>
  </si>
  <si>
    <t>2015级</t>
  </si>
  <si>
    <t>2015级计
算机1、2班</t>
  </si>
  <si>
    <t>2015级物
联网1、2班</t>
  </si>
  <si>
    <t>2015级计
算机3、4班</t>
  </si>
  <si>
    <t>1013023B</t>
  </si>
  <si>
    <t>单片机与嵌入式系统课程设计</t>
  </si>
  <si>
    <t>2015级
微电子1-2班</t>
  </si>
  <si>
    <t>两位老师合带一个班</t>
  </si>
  <si>
    <t>2015级电信科1班</t>
  </si>
  <si>
    <t>2015级电信科2班</t>
  </si>
  <si>
    <t>2015级微电子1班</t>
  </si>
  <si>
    <t>2015级微电子2班</t>
  </si>
  <si>
    <t>胡庆新</t>
  </si>
  <si>
    <t>0521655B</t>
  </si>
  <si>
    <t>电路设计自动化(EDA)</t>
  </si>
  <si>
    <t>2015级
物联网1班</t>
  </si>
  <si>
    <t>2015级
电信科2班</t>
  </si>
  <si>
    <t>2015级
电信科1班</t>
  </si>
  <si>
    <t>三位老师合带一个班</t>
  </si>
  <si>
    <t>李小红</t>
  </si>
  <si>
    <t>2015级
物联网2班</t>
  </si>
  <si>
    <t>附件4：2016-2017学年第二学期毕业设计（论文）异地补贴核算表</t>
  </si>
  <si>
    <t>单位：   信息工程系                                                                 填表日期：</t>
  </si>
  <si>
    <t>指导教师</t>
  </si>
  <si>
    <t>专业班级</t>
  </si>
  <si>
    <t>毕翔</t>
  </si>
  <si>
    <t>13级</t>
  </si>
  <si>
    <t>计算机、物联网</t>
  </si>
  <si>
    <t>韩江洪</t>
  </si>
  <si>
    <t>石雷</t>
  </si>
  <si>
    <t>张建军</t>
  </si>
  <si>
    <t>史久根</t>
  </si>
  <si>
    <t>徐娟</t>
  </si>
  <si>
    <t>物联网</t>
  </si>
  <si>
    <t>张本宏</t>
  </si>
  <si>
    <t>陈田</t>
  </si>
  <si>
    <t>孙晓</t>
  </si>
  <si>
    <t>计算机</t>
  </si>
  <si>
    <t>侯整风</t>
  </si>
  <si>
    <t>罗珣</t>
  </si>
  <si>
    <t>方宝富</t>
  </si>
  <si>
    <t>王浩</t>
  </si>
  <si>
    <t>蒋哲远</t>
  </si>
  <si>
    <t>李俊照</t>
  </si>
  <si>
    <t>姚宏亮</t>
  </si>
  <si>
    <t>徐本柱</t>
  </si>
  <si>
    <t>殷剑宏</t>
  </si>
  <si>
    <t>李琳</t>
  </si>
  <si>
    <t>路强</t>
  </si>
  <si>
    <t>汪荣贵</t>
  </si>
  <si>
    <t>电信科</t>
  </si>
  <si>
    <t>齐美彬</t>
  </si>
  <si>
    <t>杨学志</t>
  </si>
  <si>
    <t>杨萍</t>
  </si>
  <si>
    <t>王昱洁</t>
  </si>
  <si>
    <t>刘学亮</t>
  </si>
  <si>
    <t>郭艳蓉</t>
  </si>
  <si>
    <t>电信科、微电子</t>
  </si>
  <si>
    <t>张旭东</t>
  </si>
  <si>
    <t>张海燕</t>
  </si>
  <si>
    <t>张小辉</t>
  </si>
  <si>
    <t>制表人：                         系（部）负责人：</t>
  </si>
  <si>
    <t xml:space="preserve">     审核人：</t>
  </si>
  <si>
    <t>附件5：2017年度异地教师补贴酬金汇总表（三、四年级）</t>
  </si>
  <si>
    <t>单位：                                       填表日期：</t>
  </si>
  <si>
    <t>工号</t>
  </si>
  <si>
    <t>课堂教学</t>
  </si>
  <si>
    <t>实验教学</t>
  </si>
  <si>
    <t>课程设计</t>
  </si>
  <si>
    <t>毕业设计</t>
  </si>
  <si>
    <t>实扣乘车费用</t>
  </si>
  <si>
    <t>预留乘车费用</t>
  </si>
  <si>
    <t>张勇（计）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</si>
</sst>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177" formatCode="_ * #,##0_ ;_ * \-#,##0_ ;_ * &quot;-&quot;??_ ;_ @_ "/>
  </numFmts>
  <fonts count="4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left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177" fontId="6" fillId="0" borderId="3" xfId="8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176" fontId="13" fillId="0" borderId="6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49" fontId="14" fillId="3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7" fillId="2" borderId="3" xfId="0" applyFont="1" applyFill="1" applyBorder="1" applyAlignment="1">
      <alignment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>
      <alignment vertical="center"/>
    </xf>
    <xf numFmtId="176" fontId="5" fillId="0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7"/>
  <sheetViews>
    <sheetView topLeftCell="A49" workbookViewId="0">
      <pane ySplit="8" topLeftCell="A57" activePane="bottomLeft" state="frozen"/>
      <selection/>
      <selection pane="bottomLeft" activeCell="A57" sqref="A57"/>
    </sheetView>
  </sheetViews>
  <sheetFormatPr defaultColWidth="9" defaultRowHeight="13.5"/>
  <sheetData>
    <row r="1" s="93" customFormat="1" ht="36" customHeight="1" spans="1:18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="93" customFormat="1" ht="18" customHeight="1" spans="1:18">
      <c r="A2" s="100" t="s">
        <v>1</v>
      </c>
      <c r="B2" s="101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="94" customFormat="1" ht="39.75" customHeight="1" spans="1:18">
      <c r="A3" s="18" t="s">
        <v>2</v>
      </c>
      <c r="B3" s="103" t="s">
        <v>3</v>
      </c>
      <c r="C3" s="18" t="s">
        <v>4</v>
      </c>
      <c r="D3" s="18" t="s">
        <v>5</v>
      </c>
      <c r="E3" s="18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18" t="s">
        <v>17</v>
      </c>
      <c r="Q3" s="18" t="s">
        <v>18</v>
      </c>
      <c r="R3" s="18" t="s">
        <v>19</v>
      </c>
    </row>
    <row r="4" s="95" customFormat="1" ht="36" customHeight="1" spans="1:18">
      <c r="A4" s="104" t="s">
        <v>20</v>
      </c>
      <c r="B4" s="105" t="s">
        <v>21</v>
      </c>
      <c r="C4" s="106" t="s">
        <v>22</v>
      </c>
      <c r="D4" s="18" t="s">
        <v>23</v>
      </c>
      <c r="E4" s="107" t="s">
        <v>24</v>
      </c>
      <c r="F4" s="108" t="s">
        <v>25</v>
      </c>
      <c r="G4" s="18" t="s">
        <v>26</v>
      </c>
      <c r="H4" s="107">
        <v>12</v>
      </c>
      <c r="I4" s="107">
        <v>2</v>
      </c>
      <c r="J4" s="107">
        <v>150</v>
      </c>
      <c r="K4" s="109">
        <v>1.2</v>
      </c>
      <c r="L4" s="107">
        <f t="shared" ref="L4:L45" si="0">K4*H4</f>
        <v>14.4</v>
      </c>
      <c r="M4" s="107">
        <f t="shared" ref="M4:M32" si="1">70*L4</f>
        <v>1008</v>
      </c>
      <c r="N4" s="111">
        <v>1</v>
      </c>
      <c r="O4" s="111">
        <v>3</v>
      </c>
      <c r="P4" s="111">
        <f>120*O4</f>
        <v>360</v>
      </c>
      <c r="Q4" s="111">
        <f>P4+M4+M5+M6</f>
        <v>3216</v>
      </c>
      <c r="R4" s="109"/>
    </row>
    <row r="5" s="95" customFormat="1" ht="36" customHeight="1" spans="1:18">
      <c r="A5" s="104" t="s">
        <v>20</v>
      </c>
      <c r="B5" s="105" t="s">
        <v>21</v>
      </c>
      <c r="C5" s="106" t="s">
        <v>22</v>
      </c>
      <c r="D5" s="18" t="s">
        <v>23</v>
      </c>
      <c r="E5" s="107" t="s">
        <v>24</v>
      </c>
      <c r="F5" s="108" t="s">
        <v>27</v>
      </c>
      <c r="G5" s="18" t="s">
        <v>28</v>
      </c>
      <c r="H5" s="107">
        <v>12</v>
      </c>
      <c r="I5" s="107">
        <v>2</v>
      </c>
      <c r="J5" s="107">
        <v>110</v>
      </c>
      <c r="K5" s="109">
        <v>1.1</v>
      </c>
      <c r="L5" s="107">
        <f t="shared" si="0"/>
        <v>13.2</v>
      </c>
      <c r="M5" s="107">
        <f t="shared" si="1"/>
        <v>924</v>
      </c>
      <c r="N5" s="124"/>
      <c r="O5" s="124"/>
      <c r="P5" s="124"/>
      <c r="Q5" s="124"/>
      <c r="R5" s="109"/>
    </row>
    <row r="6" s="95" customFormat="1" ht="36" customHeight="1" spans="1:18">
      <c r="A6" s="104" t="s">
        <v>20</v>
      </c>
      <c r="B6" s="105" t="s">
        <v>21</v>
      </c>
      <c r="C6" s="106" t="s">
        <v>22</v>
      </c>
      <c r="D6" s="18" t="s">
        <v>23</v>
      </c>
      <c r="E6" s="107" t="s">
        <v>24</v>
      </c>
      <c r="F6" s="108" t="s">
        <v>29</v>
      </c>
      <c r="G6" s="109" t="s">
        <v>30</v>
      </c>
      <c r="H6" s="107">
        <v>12</v>
      </c>
      <c r="I6" s="107">
        <v>2</v>
      </c>
      <c r="J6" s="107">
        <v>110</v>
      </c>
      <c r="K6" s="109">
        <v>1.1</v>
      </c>
      <c r="L6" s="107">
        <f t="shared" si="0"/>
        <v>13.2</v>
      </c>
      <c r="M6" s="107">
        <f t="shared" si="1"/>
        <v>924</v>
      </c>
      <c r="N6" s="125"/>
      <c r="O6" s="125"/>
      <c r="P6" s="125"/>
      <c r="Q6" s="125"/>
      <c r="R6" s="109"/>
    </row>
    <row r="7" s="95" customFormat="1" ht="36" customHeight="1" spans="1:18">
      <c r="A7" s="104" t="s">
        <v>20</v>
      </c>
      <c r="B7" s="105" t="s">
        <v>31</v>
      </c>
      <c r="C7" s="106" t="s">
        <v>22</v>
      </c>
      <c r="D7" s="18" t="s">
        <v>23</v>
      </c>
      <c r="E7" s="107" t="s">
        <v>24</v>
      </c>
      <c r="F7" s="108" t="s">
        <v>25</v>
      </c>
      <c r="G7" s="18" t="s">
        <v>26</v>
      </c>
      <c r="H7" s="107">
        <v>20</v>
      </c>
      <c r="I7" s="107">
        <v>2</v>
      </c>
      <c r="J7" s="107">
        <v>150</v>
      </c>
      <c r="K7" s="109">
        <v>1.2</v>
      </c>
      <c r="L7" s="107">
        <f t="shared" si="0"/>
        <v>24</v>
      </c>
      <c r="M7" s="107">
        <f t="shared" si="1"/>
        <v>1680</v>
      </c>
      <c r="N7" s="111">
        <v>1</v>
      </c>
      <c r="O7" s="111">
        <v>5</v>
      </c>
      <c r="P7" s="111">
        <f>N7*O7*120</f>
        <v>600</v>
      </c>
      <c r="Q7" s="111">
        <f>P7+P10+M7+M8+M9+M10+M11+M12</f>
        <v>5836</v>
      </c>
      <c r="R7" s="109"/>
    </row>
    <row r="8" s="95" customFormat="1" ht="36" customHeight="1" spans="1:18">
      <c r="A8" s="104" t="s">
        <v>20</v>
      </c>
      <c r="B8" s="105" t="s">
        <v>31</v>
      </c>
      <c r="C8" s="106" t="s">
        <v>22</v>
      </c>
      <c r="D8" s="18" t="s">
        <v>23</v>
      </c>
      <c r="E8" s="107" t="s">
        <v>24</v>
      </c>
      <c r="F8" s="108" t="s">
        <v>27</v>
      </c>
      <c r="G8" s="18" t="s">
        <v>28</v>
      </c>
      <c r="H8" s="107">
        <v>20</v>
      </c>
      <c r="I8" s="107">
        <v>2</v>
      </c>
      <c r="J8" s="107">
        <v>110</v>
      </c>
      <c r="K8" s="109">
        <v>1.1</v>
      </c>
      <c r="L8" s="107">
        <f t="shared" si="0"/>
        <v>22</v>
      </c>
      <c r="M8" s="107">
        <f t="shared" si="1"/>
        <v>1540</v>
      </c>
      <c r="N8" s="124"/>
      <c r="O8" s="124"/>
      <c r="P8" s="124"/>
      <c r="Q8" s="124"/>
      <c r="R8" s="109"/>
    </row>
    <row r="9" s="95" customFormat="1" ht="36" customHeight="1" spans="1:18">
      <c r="A9" s="104" t="s">
        <v>20</v>
      </c>
      <c r="B9" s="105" t="s">
        <v>31</v>
      </c>
      <c r="C9" s="106" t="s">
        <v>22</v>
      </c>
      <c r="D9" s="18" t="s">
        <v>23</v>
      </c>
      <c r="E9" s="107" t="s">
        <v>24</v>
      </c>
      <c r="F9" s="108" t="s">
        <v>29</v>
      </c>
      <c r="G9" s="109" t="s">
        <v>30</v>
      </c>
      <c r="H9" s="107">
        <v>20</v>
      </c>
      <c r="I9" s="107">
        <v>2</v>
      </c>
      <c r="J9" s="107">
        <v>110</v>
      </c>
      <c r="K9" s="109">
        <v>1.1</v>
      </c>
      <c r="L9" s="107">
        <f t="shared" si="0"/>
        <v>22</v>
      </c>
      <c r="M9" s="107">
        <f t="shared" si="1"/>
        <v>1540</v>
      </c>
      <c r="N9" s="125"/>
      <c r="O9" s="125"/>
      <c r="P9" s="125"/>
      <c r="Q9" s="124"/>
      <c r="R9" s="109"/>
    </row>
    <row r="10" s="95" customFormat="1" ht="36" customHeight="1" spans="1:18">
      <c r="A10" s="104" t="s">
        <v>20</v>
      </c>
      <c r="B10" s="105" t="s">
        <v>31</v>
      </c>
      <c r="C10" s="106" t="s">
        <v>32</v>
      </c>
      <c r="D10" s="18" t="s">
        <v>33</v>
      </c>
      <c r="E10" s="107" t="s">
        <v>24</v>
      </c>
      <c r="F10" s="108" t="s">
        <v>25</v>
      </c>
      <c r="G10" s="18" t="s">
        <v>26</v>
      </c>
      <c r="H10" s="107">
        <v>2</v>
      </c>
      <c r="I10" s="107">
        <v>2</v>
      </c>
      <c r="J10" s="107">
        <v>140</v>
      </c>
      <c r="K10" s="109">
        <v>1.2</v>
      </c>
      <c r="L10" s="107">
        <f t="shared" si="0"/>
        <v>2.4</v>
      </c>
      <c r="M10" s="107">
        <f t="shared" si="1"/>
        <v>168</v>
      </c>
      <c r="N10" s="111">
        <v>1</v>
      </c>
      <c r="O10" s="111">
        <v>0</v>
      </c>
      <c r="P10" s="111">
        <v>0</v>
      </c>
      <c r="Q10" s="124"/>
      <c r="R10" s="109"/>
    </row>
    <row r="11" s="95" customFormat="1" ht="36" customHeight="1" spans="1:18">
      <c r="A11" s="104" t="s">
        <v>20</v>
      </c>
      <c r="B11" s="105" t="s">
        <v>31</v>
      </c>
      <c r="C11" s="106" t="s">
        <v>32</v>
      </c>
      <c r="D11" s="18" t="s">
        <v>33</v>
      </c>
      <c r="E11" s="107" t="s">
        <v>24</v>
      </c>
      <c r="F11" s="108" t="s">
        <v>27</v>
      </c>
      <c r="G11" s="18" t="s">
        <v>28</v>
      </c>
      <c r="H11" s="107">
        <v>2</v>
      </c>
      <c r="I11" s="107">
        <v>2</v>
      </c>
      <c r="J11" s="107">
        <v>91</v>
      </c>
      <c r="K11" s="109">
        <v>1.1</v>
      </c>
      <c r="L11" s="107">
        <f t="shared" si="0"/>
        <v>2.2</v>
      </c>
      <c r="M11" s="107">
        <f t="shared" si="1"/>
        <v>154</v>
      </c>
      <c r="N11" s="124"/>
      <c r="O11" s="124"/>
      <c r="P11" s="124"/>
      <c r="Q11" s="124"/>
      <c r="R11" s="109"/>
    </row>
    <row r="12" s="95" customFormat="1" ht="36" customHeight="1" spans="1:18">
      <c r="A12" s="104" t="s">
        <v>20</v>
      </c>
      <c r="B12" s="105" t="s">
        <v>31</v>
      </c>
      <c r="C12" s="106" t="s">
        <v>32</v>
      </c>
      <c r="D12" s="18" t="s">
        <v>33</v>
      </c>
      <c r="E12" s="107" t="s">
        <v>24</v>
      </c>
      <c r="F12" s="108" t="s">
        <v>29</v>
      </c>
      <c r="G12" s="109" t="s">
        <v>30</v>
      </c>
      <c r="H12" s="107">
        <v>2</v>
      </c>
      <c r="I12" s="107">
        <v>2</v>
      </c>
      <c r="J12" s="107">
        <v>88</v>
      </c>
      <c r="K12" s="109">
        <v>1.1</v>
      </c>
      <c r="L12" s="107">
        <f t="shared" si="0"/>
        <v>2.2</v>
      </c>
      <c r="M12" s="107">
        <f t="shared" si="1"/>
        <v>154</v>
      </c>
      <c r="N12" s="125"/>
      <c r="O12" s="125"/>
      <c r="P12" s="125"/>
      <c r="Q12" s="125"/>
      <c r="R12" s="109"/>
    </row>
    <row r="13" s="95" customFormat="1" ht="36" customHeight="1" spans="1:18">
      <c r="A13" s="104" t="s">
        <v>20</v>
      </c>
      <c r="B13" s="103" t="s">
        <v>34</v>
      </c>
      <c r="C13" s="106" t="s">
        <v>32</v>
      </c>
      <c r="D13" s="18" t="s">
        <v>33</v>
      </c>
      <c r="E13" s="107" t="s">
        <v>24</v>
      </c>
      <c r="F13" s="108" t="s">
        <v>25</v>
      </c>
      <c r="G13" s="18" t="s">
        <v>35</v>
      </c>
      <c r="H13" s="107">
        <v>30</v>
      </c>
      <c r="I13" s="107">
        <v>2</v>
      </c>
      <c r="J13" s="107">
        <v>140</v>
      </c>
      <c r="K13" s="109">
        <v>1.2</v>
      </c>
      <c r="L13" s="107">
        <f t="shared" si="0"/>
        <v>36</v>
      </c>
      <c r="M13" s="107">
        <f t="shared" si="1"/>
        <v>2520</v>
      </c>
      <c r="N13" s="111">
        <v>1</v>
      </c>
      <c r="O13" s="111">
        <v>6</v>
      </c>
      <c r="P13" s="111">
        <v>720</v>
      </c>
      <c r="Q13" s="111">
        <f>P13+M13+M14+M15</f>
        <v>7860</v>
      </c>
      <c r="R13" s="109"/>
    </row>
    <row r="14" s="95" customFormat="1" ht="36" customHeight="1" spans="1:18">
      <c r="A14" s="104" t="s">
        <v>20</v>
      </c>
      <c r="B14" s="103" t="s">
        <v>34</v>
      </c>
      <c r="C14" s="106" t="s">
        <v>32</v>
      </c>
      <c r="D14" s="18" t="s">
        <v>33</v>
      </c>
      <c r="E14" s="107" t="s">
        <v>24</v>
      </c>
      <c r="F14" s="108" t="s">
        <v>27</v>
      </c>
      <c r="G14" s="109" t="s">
        <v>36</v>
      </c>
      <c r="H14" s="107">
        <v>30</v>
      </c>
      <c r="I14" s="107">
        <v>2</v>
      </c>
      <c r="J14" s="107">
        <v>91</v>
      </c>
      <c r="K14" s="109">
        <v>1.1</v>
      </c>
      <c r="L14" s="107">
        <f t="shared" si="0"/>
        <v>33</v>
      </c>
      <c r="M14" s="107">
        <f t="shared" si="1"/>
        <v>2310</v>
      </c>
      <c r="N14" s="124"/>
      <c r="O14" s="124"/>
      <c r="P14" s="124"/>
      <c r="Q14" s="124"/>
      <c r="R14" s="109"/>
    </row>
    <row r="15" s="95" customFormat="1" ht="36" customHeight="1" spans="1:18">
      <c r="A15" s="104" t="s">
        <v>20</v>
      </c>
      <c r="B15" s="103" t="s">
        <v>34</v>
      </c>
      <c r="C15" s="106" t="s">
        <v>32</v>
      </c>
      <c r="D15" s="18" t="s">
        <v>33</v>
      </c>
      <c r="E15" s="107" t="s">
        <v>24</v>
      </c>
      <c r="F15" s="108" t="s">
        <v>29</v>
      </c>
      <c r="G15" s="109" t="s">
        <v>30</v>
      </c>
      <c r="H15" s="107">
        <v>30</v>
      </c>
      <c r="I15" s="107">
        <v>2</v>
      </c>
      <c r="J15" s="107">
        <v>88</v>
      </c>
      <c r="K15" s="109">
        <v>1.1</v>
      </c>
      <c r="L15" s="107">
        <f t="shared" si="0"/>
        <v>33</v>
      </c>
      <c r="M15" s="107">
        <f t="shared" si="1"/>
        <v>2310</v>
      </c>
      <c r="N15" s="125"/>
      <c r="O15" s="125"/>
      <c r="P15" s="125"/>
      <c r="Q15" s="125"/>
      <c r="R15" s="109"/>
    </row>
    <row r="16" s="95" customFormat="1" ht="36" customHeight="1" spans="1:18">
      <c r="A16" s="104" t="s">
        <v>20</v>
      </c>
      <c r="B16" s="105" t="s">
        <v>37</v>
      </c>
      <c r="C16" s="106" t="s">
        <v>38</v>
      </c>
      <c r="D16" s="18" t="s">
        <v>39</v>
      </c>
      <c r="E16" s="107" t="s">
        <v>24</v>
      </c>
      <c r="F16" s="108" t="s">
        <v>25</v>
      </c>
      <c r="G16" s="18" t="s">
        <v>26</v>
      </c>
      <c r="H16" s="107">
        <v>32</v>
      </c>
      <c r="I16" s="107">
        <v>2</v>
      </c>
      <c r="J16" s="107">
        <v>150</v>
      </c>
      <c r="K16" s="109">
        <v>1.2</v>
      </c>
      <c r="L16" s="107">
        <f t="shared" si="0"/>
        <v>38.4</v>
      </c>
      <c r="M16" s="107">
        <f t="shared" si="1"/>
        <v>2688</v>
      </c>
      <c r="N16" s="111">
        <v>1</v>
      </c>
      <c r="O16" s="111">
        <v>8</v>
      </c>
      <c r="P16" s="111">
        <f t="shared" ref="P16:P21" si="2">N16*O16*120</f>
        <v>960</v>
      </c>
      <c r="Q16" s="111">
        <f>M16+M17+M18+P16</f>
        <v>8576</v>
      </c>
      <c r="R16" s="109"/>
    </row>
    <row r="17" s="95" customFormat="1" ht="36" customHeight="1" spans="1:18">
      <c r="A17" s="104" t="s">
        <v>20</v>
      </c>
      <c r="B17" s="105" t="s">
        <v>37</v>
      </c>
      <c r="C17" s="106" t="s">
        <v>38</v>
      </c>
      <c r="D17" s="18" t="s">
        <v>39</v>
      </c>
      <c r="E17" s="107" t="s">
        <v>24</v>
      </c>
      <c r="F17" s="108" t="s">
        <v>27</v>
      </c>
      <c r="G17" s="109" t="s">
        <v>36</v>
      </c>
      <c r="H17" s="107">
        <v>32</v>
      </c>
      <c r="I17" s="107">
        <v>2</v>
      </c>
      <c r="J17" s="107">
        <v>100</v>
      </c>
      <c r="K17" s="109">
        <v>1.1</v>
      </c>
      <c r="L17" s="107">
        <f t="shared" si="0"/>
        <v>35.2</v>
      </c>
      <c r="M17" s="107">
        <f t="shared" si="1"/>
        <v>2464</v>
      </c>
      <c r="N17" s="124"/>
      <c r="O17" s="124"/>
      <c r="P17" s="124"/>
      <c r="Q17" s="124"/>
      <c r="R17" s="109"/>
    </row>
    <row r="18" s="95" customFormat="1" ht="36" customHeight="1" spans="1:18">
      <c r="A18" s="104" t="s">
        <v>20</v>
      </c>
      <c r="B18" s="105" t="s">
        <v>37</v>
      </c>
      <c r="C18" s="106" t="s">
        <v>38</v>
      </c>
      <c r="D18" s="18" t="s">
        <v>39</v>
      </c>
      <c r="E18" s="107" t="s">
        <v>24</v>
      </c>
      <c r="F18" s="108" t="s">
        <v>29</v>
      </c>
      <c r="G18" s="109" t="s">
        <v>30</v>
      </c>
      <c r="H18" s="107">
        <v>32</v>
      </c>
      <c r="I18" s="107">
        <v>2</v>
      </c>
      <c r="J18" s="107">
        <v>100</v>
      </c>
      <c r="K18" s="109">
        <v>1.1</v>
      </c>
      <c r="L18" s="107">
        <f t="shared" si="0"/>
        <v>35.2</v>
      </c>
      <c r="M18" s="107">
        <f t="shared" si="1"/>
        <v>2464</v>
      </c>
      <c r="N18" s="125"/>
      <c r="O18" s="125"/>
      <c r="P18" s="125"/>
      <c r="Q18" s="125"/>
      <c r="R18" s="109"/>
    </row>
    <row r="19" s="95" customFormat="1" ht="36" customHeight="1" spans="1:18">
      <c r="A19" s="18" t="s">
        <v>20</v>
      </c>
      <c r="B19" s="103" t="s">
        <v>40</v>
      </c>
      <c r="C19" s="106" t="s">
        <v>41</v>
      </c>
      <c r="D19" s="18" t="s">
        <v>42</v>
      </c>
      <c r="E19" s="107" t="s">
        <v>24</v>
      </c>
      <c r="F19" s="108" t="s">
        <v>25</v>
      </c>
      <c r="G19" s="109" t="s">
        <v>30</v>
      </c>
      <c r="H19" s="107">
        <v>32</v>
      </c>
      <c r="I19" s="107">
        <v>2.5</v>
      </c>
      <c r="J19" s="107">
        <v>88</v>
      </c>
      <c r="K19" s="107">
        <v>1.1</v>
      </c>
      <c r="L19" s="107">
        <f t="shared" si="0"/>
        <v>35.2</v>
      </c>
      <c r="M19" s="107">
        <f t="shared" si="1"/>
        <v>2464</v>
      </c>
      <c r="N19" s="107">
        <v>1</v>
      </c>
      <c r="O19" s="107">
        <v>8</v>
      </c>
      <c r="P19" s="107">
        <f t="shared" si="2"/>
        <v>960</v>
      </c>
      <c r="Q19" s="107">
        <f>P19+M19</f>
        <v>3424</v>
      </c>
      <c r="R19" s="109"/>
    </row>
    <row r="20" s="95" customFormat="1" ht="36" customHeight="1" spans="1:18">
      <c r="A20" s="18" t="s">
        <v>20</v>
      </c>
      <c r="B20" s="103" t="s">
        <v>43</v>
      </c>
      <c r="C20" s="106" t="s">
        <v>44</v>
      </c>
      <c r="D20" s="18" t="s">
        <v>45</v>
      </c>
      <c r="E20" s="107" t="s">
        <v>24</v>
      </c>
      <c r="F20" s="108" t="s">
        <v>25</v>
      </c>
      <c r="G20" s="18" t="s">
        <v>35</v>
      </c>
      <c r="H20" s="107">
        <v>26</v>
      </c>
      <c r="I20" s="107">
        <v>2</v>
      </c>
      <c r="J20" s="107">
        <v>150</v>
      </c>
      <c r="K20" s="109">
        <v>1.2</v>
      </c>
      <c r="L20" s="107">
        <f t="shared" si="0"/>
        <v>31.2</v>
      </c>
      <c r="M20" s="107">
        <f t="shared" si="1"/>
        <v>2184</v>
      </c>
      <c r="N20" s="107">
        <v>1</v>
      </c>
      <c r="O20" s="107">
        <v>7</v>
      </c>
      <c r="P20" s="107">
        <f t="shared" si="2"/>
        <v>840</v>
      </c>
      <c r="Q20" s="107">
        <f>P20+M20</f>
        <v>3024</v>
      </c>
      <c r="R20" s="127"/>
    </row>
    <row r="21" s="95" customFormat="1" ht="36" customHeight="1" spans="1:18">
      <c r="A21" s="104" t="s">
        <v>20</v>
      </c>
      <c r="B21" s="105" t="s">
        <v>46</v>
      </c>
      <c r="C21" s="106" t="s">
        <v>47</v>
      </c>
      <c r="D21" s="18" t="s">
        <v>48</v>
      </c>
      <c r="E21" s="107" t="s">
        <v>24</v>
      </c>
      <c r="F21" s="108" t="s">
        <v>25</v>
      </c>
      <c r="G21" s="18" t="s">
        <v>35</v>
      </c>
      <c r="H21" s="107">
        <v>16</v>
      </c>
      <c r="I21" s="107">
        <v>2</v>
      </c>
      <c r="J21" s="107">
        <v>150</v>
      </c>
      <c r="K21" s="109">
        <v>1.2</v>
      </c>
      <c r="L21" s="107">
        <f t="shared" si="0"/>
        <v>19.2</v>
      </c>
      <c r="M21" s="107">
        <f t="shared" si="1"/>
        <v>1344</v>
      </c>
      <c r="N21" s="111">
        <v>1</v>
      </c>
      <c r="O21" s="111">
        <v>4</v>
      </c>
      <c r="P21" s="111">
        <f t="shared" si="2"/>
        <v>480</v>
      </c>
      <c r="Q21" s="111">
        <v>4288</v>
      </c>
      <c r="R21" s="113"/>
    </row>
    <row r="22" s="95" customFormat="1" ht="39" customHeight="1" spans="1:18">
      <c r="A22" s="104" t="s">
        <v>20</v>
      </c>
      <c r="B22" s="105" t="s">
        <v>46</v>
      </c>
      <c r="C22" s="106" t="s">
        <v>47</v>
      </c>
      <c r="D22" s="18" t="s">
        <v>48</v>
      </c>
      <c r="E22" s="107" t="s">
        <v>24</v>
      </c>
      <c r="F22" s="108" t="s">
        <v>27</v>
      </c>
      <c r="G22" s="109" t="s">
        <v>36</v>
      </c>
      <c r="H22" s="107">
        <v>16</v>
      </c>
      <c r="I22" s="107">
        <v>2</v>
      </c>
      <c r="J22" s="107">
        <v>100</v>
      </c>
      <c r="K22" s="107">
        <v>1.1</v>
      </c>
      <c r="L22" s="107">
        <f t="shared" si="0"/>
        <v>17.6</v>
      </c>
      <c r="M22" s="107">
        <f t="shared" si="1"/>
        <v>1232</v>
      </c>
      <c r="N22" s="124"/>
      <c r="O22" s="124"/>
      <c r="P22" s="124"/>
      <c r="Q22" s="124"/>
      <c r="R22" s="128"/>
    </row>
    <row r="23" s="95" customFormat="1" ht="39" customHeight="1" spans="1:18">
      <c r="A23" s="104" t="s">
        <v>20</v>
      </c>
      <c r="B23" s="105" t="s">
        <v>46</v>
      </c>
      <c r="C23" s="106" t="s">
        <v>47</v>
      </c>
      <c r="D23" s="18" t="s">
        <v>48</v>
      </c>
      <c r="E23" s="107" t="s">
        <v>24</v>
      </c>
      <c r="F23" s="108" t="s">
        <v>29</v>
      </c>
      <c r="G23" s="109" t="s">
        <v>30</v>
      </c>
      <c r="H23" s="107">
        <v>16</v>
      </c>
      <c r="I23" s="107">
        <v>2</v>
      </c>
      <c r="J23" s="107">
        <v>100</v>
      </c>
      <c r="K23" s="107">
        <v>1.1</v>
      </c>
      <c r="L23" s="107">
        <f t="shared" si="0"/>
        <v>17.6</v>
      </c>
      <c r="M23" s="107">
        <f t="shared" si="1"/>
        <v>1232</v>
      </c>
      <c r="N23" s="125"/>
      <c r="O23" s="125"/>
      <c r="P23" s="125"/>
      <c r="Q23" s="125"/>
      <c r="R23" s="129"/>
    </row>
    <row r="24" s="95" customFormat="1" ht="36" customHeight="1" spans="1:18">
      <c r="A24" s="104" t="s">
        <v>20</v>
      </c>
      <c r="B24" s="105" t="s">
        <v>49</v>
      </c>
      <c r="C24" s="106" t="s">
        <v>50</v>
      </c>
      <c r="D24" s="18" t="s">
        <v>51</v>
      </c>
      <c r="E24" s="107" t="s">
        <v>24</v>
      </c>
      <c r="F24" s="108" t="s">
        <v>25</v>
      </c>
      <c r="G24" s="18" t="s">
        <v>35</v>
      </c>
      <c r="H24" s="107">
        <v>32</v>
      </c>
      <c r="I24" s="107">
        <v>2</v>
      </c>
      <c r="J24" s="107">
        <v>150</v>
      </c>
      <c r="K24" s="107">
        <v>1.2</v>
      </c>
      <c r="L24" s="107">
        <f t="shared" si="0"/>
        <v>38.4</v>
      </c>
      <c r="M24" s="107">
        <f t="shared" si="1"/>
        <v>2688</v>
      </c>
      <c r="N24" s="111">
        <v>1</v>
      </c>
      <c r="O24" s="111">
        <v>8</v>
      </c>
      <c r="P24" s="111">
        <f t="shared" ref="P24:P29" si="3">N24*O24*120</f>
        <v>960</v>
      </c>
      <c r="Q24" s="111">
        <v>8576</v>
      </c>
      <c r="R24" s="113"/>
    </row>
    <row r="25" s="95" customFormat="1" ht="36" customHeight="1" spans="1:18">
      <c r="A25" s="104" t="s">
        <v>20</v>
      </c>
      <c r="B25" s="105" t="s">
        <v>49</v>
      </c>
      <c r="C25" s="106" t="s">
        <v>50</v>
      </c>
      <c r="D25" s="18" t="s">
        <v>51</v>
      </c>
      <c r="E25" s="107" t="s">
        <v>24</v>
      </c>
      <c r="F25" s="108" t="s">
        <v>27</v>
      </c>
      <c r="G25" s="109" t="s">
        <v>36</v>
      </c>
      <c r="H25" s="107">
        <v>32</v>
      </c>
      <c r="I25" s="107">
        <v>2</v>
      </c>
      <c r="J25" s="107">
        <v>100</v>
      </c>
      <c r="K25" s="107">
        <v>1.1</v>
      </c>
      <c r="L25" s="107">
        <f t="shared" si="0"/>
        <v>35.2</v>
      </c>
      <c r="M25" s="107">
        <f t="shared" si="1"/>
        <v>2464</v>
      </c>
      <c r="N25" s="124"/>
      <c r="O25" s="124"/>
      <c r="P25" s="124"/>
      <c r="Q25" s="124"/>
      <c r="R25" s="128"/>
    </row>
    <row r="26" s="95" customFormat="1" ht="36" customHeight="1" spans="1:18">
      <c r="A26" s="104" t="s">
        <v>20</v>
      </c>
      <c r="B26" s="105" t="s">
        <v>49</v>
      </c>
      <c r="C26" s="106" t="s">
        <v>50</v>
      </c>
      <c r="D26" s="18" t="s">
        <v>51</v>
      </c>
      <c r="E26" s="107" t="s">
        <v>24</v>
      </c>
      <c r="F26" s="108" t="s">
        <v>29</v>
      </c>
      <c r="G26" s="109" t="s">
        <v>30</v>
      </c>
      <c r="H26" s="107">
        <v>32</v>
      </c>
      <c r="I26" s="107">
        <v>2</v>
      </c>
      <c r="J26" s="107">
        <v>100</v>
      </c>
      <c r="K26" s="107">
        <v>1.1</v>
      </c>
      <c r="L26" s="107">
        <f t="shared" si="0"/>
        <v>35.2</v>
      </c>
      <c r="M26" s="107">
        <f t="shared" si="1"/>
        <v>2464</v>
      </c>
      <c r="N26" s="125"/>
      <c r="O26" s="125"/>
      <c r="P26" s="125"/>
      <c r="Q26" s="125"/>
      <c r="R26" s="129"/>
    </row>
    <row r="27" s="95" customFormat="1" ht="26.25" customHeight="1" spans="1:18">
      <c r="A27" s="104" t="s">
        <v>20</v>
      </c>
      <c r="B27" s="105" t="s">
        <v>52</v>
      </c>
      <c r="C27" s="106" t="s">
        <v>50</v>
      </c>
      <c r="D27" s="18" t="s">
        <v>51</v>
      </c>
      <c r="E27" s="107" t="s">
        <v>24</v>
      </c>
      <c r="F27" s="108" t="s">
        <v>53</v>
      </c>
      <c r="G27" s="109" t="s">
        <v>54</v>
      </c>
      <c r="H27" s="107">
        <v>32</v>
      </c>
      <c r="I27" s="107">
        <v>2</v>
      </c>
      <c r="J27" s="107">
        <v>100</v>
      </c>
      <c r="K27" s="109">
        <v>1.1</v>
      </c>
      <c r="L27" s="107">
        <f t="shared" si="0"/>
        <v>35.2</v>
      </c>
      <c r="M27" s="107">
        <f t="shared" si="1"/>
        <v>2464</v>
      </c>
      <c r="N27" s="111">
        <v>1</v>
      </c>
      <c r="O27" s="111">
        <v>8</v>
      </c>
      <c r="P27" s="111">
        <f t="shared" si="3"/>
        <v>960</v>
      </c>
      <c r="Q27" s="111">
        <v>5664</v>
      </c>
      <c r="R27" s="113"/>
    </row>
    <row r="28" s="95" customFormat="1" ht="25.5" customHeight="1" spans="1:18">
      <c r="A28" s="104" t="s">
        <v>20</v>
      </c>
      <c r="B28" s="105" t="s">
        <v>52</v>
      </c>
      <c r="C28" s="106" t="s">
        <v>50</v>
      </c>
      <c r="D28" s="18" t="s">
        <v>51</v>
      </c>
      <c r="E28" s="107" t="s">
        <v>24</v>
      </c>
      <c r="F28" s="108" t="s">
        <v>55</v>
      </c>
      <c r="G28" s="109" t="s">
        <v>56</v>
      </c>
      <c r="H28" s="107">
        <v>32</v>
      </c>
      <c r="I28" s="107">
        <v>2</v>
      </c>
      <c r="J28" s="107">
        <v>44</v>
      </c>
      <c r="K28" s="107">
        <v>1</v>
      </c>
      <c r="L28" s="107">
        <f t="shared" si="0"/>
        <v>32</v>
      </c>
      <c r="M28" s="107">
        <f t="shared" si="1"/>
        <v>2240</v>
      </c>
      <c r="N28" s="125"/>
      <c r="O28" s="125"/>
      <c r="P28" s="125"/>
      <c r="Q28" s="125"/>
      <c r="R28" s="129"/>
    </row>
    <row r="29" s="95" customFormat="1" ht="36" customHeight="1" spans="1:18">
      <c r="A29" s="104" t="s">
        <v>20</v>
      </c>
      <c r="B29" s="105" t="s">
        <v>57</v>
      </c>
      <c r="C29" s="106" t="s">
        <v>58</v>
      </c>
      <c r="D29" s="18" t="s">
        <v>59</v>
      </c>
      <c r="E29" s="107" t="s">
        <v>24</v>
      </c>
      <c r="F29" s="108" t="s">
        <v>25</v>
      </c>
      <c r="G29" s="109" t="s">
        <v>54</v>
      </c>
      <c r="H29" s="107">
        <v>26</v>
      </c>
      <c r="I29" s="107">
        <v>4</v>
      </c>
      <c r="J29" s="107">
        <v>99</v>
      </c>
      <c r="K29" s="109">
        <v>1.1</v>
      </c>
      <c r="L29" s="107">
        <f t="shared" si="0"/>
        <v>28.6</v>
      </c>
      <c r="M29" s="107">
        <f t="shared" si="1"/>
        <v>2002</v>
      </c>
      <c r="N29" s="111">
        <v>1</v>
      </c>
      <c r="O29" s="111">
        <v>7</v>
      </c>
      <c r="P29" s="111">
        <f t="shared" si="3"/>
        <v>840</v>
      </c>
      <c r="Q29" s="111">
        <f>M29+M30+P29</f>
        <v>4844</v>
      </c>
      <c r="R29" s="113"/>
    </row>
    <row r="30" s="95" customFormat="1" ht="36" customHeight="1" spans="1:18">
      <c r="A30" s="104" t="s">
        <v>20</v>
      </c>
      <c r="B30" s="105" t="s">
        <v>57</v>
      </c>
      <c r="C30" s="106" t="s">
        <v>58</v>
      </c>
      <c r="D30" s="18" t="s">
        <v>59</v>
      </c>
      <c r="E30" s="107" t="s">
        <v>24</v>
      </c>
      <c r="F30" s="108" t="s">
        <v>27</v>
      </c>
      <c r="G30" s="109" t="s">
        <v>60</v>
      </c>
      <c r="H30" s="107">
        <v>26</v>
      </c>
      <c r="I30" s="107">
        <v>4</v>
      </c>
      <c r="J30" s="107">
        <v>99</v>
      </c>
      <c r="K30" s="109">
        <v>1.1</v>
      </c>
      <c r="L30" s="107">
        <f t="shared" si="0"/>
        <v>28.6</v>
      </c>
      <c r="M30" s="107">
        <f t="shared" si="1"/>
        <v>2002</v>
      </c>
      <c r="N30" s="125"/>
      <c r="O30" s="125"/>
      <c r="P30" s="125"/>
      <c r="Q30" s="125"/>
      <c r="R30" s="129"/>
    </row>
    <row r="31" s="95" customFormat="1" ht="36" customHeight="1" spans="1:18">
      <c r="A31" s="104" t="s">
        <v>20</v>
      </c>
      <c r="B31" s="105" t="s">
        <v>61</v>
      </c>
      <c r="C31" s="106" t="s">
        <v>58</v>
      </c>
      <c r="D31" s="18" t="s">
        <v>59</v>
      </c>
      <c r="E31" s="107" t="s">
        <v>24</v>
      </c>
      <c r="F31" s="108" t="s">
        <v>25</v>
      </c>
      <c r="G31" s="109" t="s">
        <v>54</v>
      </c>
      <c r="H31" s="107">
        <v>26</v>
      </c>
      <c r="I31" s="107">
        <v>4</v>
      </c>
      <c r="J31" s="107">
        <v>99</v>
      </c>
      <c r="K31" s="107">
        <v>1.1</v>
      </c>
      <c r="L31" s="107">
        <f t="shared" si="0"/>
        <v>28.6</v>
      </c>
      <c r="M31" s="107">
        <f t="shared" si="1"/>
        <v>2002</v>
      </c>
      <c r="N31" s="111">
        <v>1</v>
      </c>
      <c r="O31" s="111">
        <v>7</v>
      </c>
      <c r="P31" s="111">
        <f t="shared" ref="P31:P35" si="4">N31*O31*120</f>
        <v>840</v>
      </c>
      <c r="Q31" s="111">
        <f>M31+M32+P31</f>
        <v>4844</v>
      </c>
      <c r="R31" s="113"/>
    </row>
    <row r="32" s="95" customFormat="1" ht="36" customHeight="1" spans="1:18">
      <c r="A32" s="104" t="s">
        <v>20</v>
      </c>
      <c r="B32" s="105" t="s">
        <v>61</v>
      </c>
      <c r="C32" s="106" t="s">
        <v>58</v>
      </c>
      <c r="D32" s="18" t="s">
        <v>59</v>
      </c>
      <c r="E32" s="107" t="s">
        <v>24</v>
      </c>
      <c r="F32" s="108" t="s">
        <v>27</v>
      </c>
      <c r="G32" s="109" t="s">
        <v>60</v>
      </c>
      <c r="H32" s="107">
        <v>26</v>
      </c>
      <c r="I32" s="107">
        <v>4</v>
      </c>
      <c r="J32" s="107">
        <v>99</v>
      </c>
      <c r="K32" s="107">
        <v>1.1</v>
      </c>
      <c r="L32" s="107">
        <f t="shared" si="0"/>
        <v>28.6</v>
      </c>
      <c r="M32" s="107">
        <f t="shared" si="1"/>
        <v>2002</v>
      </c>
      <c r="N32" s="125"/>
      <c r="O32" s="125"/>
      <c r="P32" s="125"/>
      <c r="Q32" s="125"/>
      <c r="R32" s="129"/>
    </row>
    <row r="33" s="95" customFormat="1" ht="36" customHeight="1" spans="1:18">
      <c r="A33" s="104" t="s">
        <v>20</v>
      </c>
      <c r="B33" s="105" t="s">
        <v>62</v>
      </c>
      <c r="C33" s="106" t="s">
        <v>63</v>
      </c>
      <c r="D33" s="18" t="s">
        <v>64</v>
      </c>
      <c r="E33" s="107" t="s">
        <v>24</v>
      </c>
      <c r="F33" s="108" t="s">
        <v>25</v>
      </c>
      <c r="G33" s="109" t="s">
        <v>30</v>
      </c>
      <c r="H33" s="107">
        <v>44</v>
      </c>
      <c r="I33" s="107">
        <v>4</v>
      </c>
      <c r="J33" s="107">
        <v>88</v>
      </c>
      <c r="K33" s="109">
        <v>1.1</v>
      </c>
      <c r="L33" s="107">
        <f t="shared" si="0"/>
        <v>48.4</v>
      </c>
      <c r="M33" s="107">
        <f>L33*100</f>
        <v>4840</v>
      </c>
      <c r="N33" s="111">
        <v>1</v>
      </c>
      <c r="O33" s="111">
        <v>11</v>
      </c>
      <c r="P33" s="111">
        <f t="shared" si="4"/>
        <v>1320</v>
      </c>
      <c r="Q33" s="111">
        <f>P33+M33+M34</f>
        <v>11000</v>
      </c>
      <c r="R33" s="130" t="s">
        <v>65</v>
      </c>
    </row>
    <row r="34" s="95" customFormat="1" ht="36" customHeight="1" spans="1:18">
      <c r="A34" s="104" t="s">
        <v>20</v>
      </c>
      <c r="B34" s="105" t="s">
        <v>62</v>
      </c>
      <c r="C34" s="106" t="s">
        <v>63</v>
      </c>
      <c r="D34" s="18" t="s">
        <v>64</v>
      </c>
      <c r="E34" s="107" t="s">
        <v>24</v>
      </c>
      <c r="F34" s="108" t="s">
        <v>27</v>
      </c>
      <c r="G34" s="109" t="s">
        <v>54</v>
      </c>
      <c r="H34" s="107">
        <v>44</v>
      </c>
      <c r="I34" s="107">
        <v>4</v>
      </c>
      <c r="J34" s="107">
        <v>88</v>
      </c>
      <c r="K34" s="109">
        <v>1.1</v>
      </c>
      <c r="L34" s="107">
        <f t="shared" si="0"/>
        <v>48.4</v>
      </c>
      <c r="M34" s="107">
        <f>L34*100</f>
        <v>4840</v>
      </c>
      <c r="N34" s="125"/>
      <c r="O34" s="125"/>
      <c r="P34" s="125"/>
      <c r="Q34" s="125"/>
      <c r="R34" s="130" t="s">
        <v>65</v>
      </c>
    </row>
    <row r="35" s="95" customFormat="1" ht="36" customHeight="1" spans="1:18">
      <c r="A35" s="104" t="s">
        <v>20</v>
      </c>
      <c r="B35" s="105" t="s">
        <v>66</v>
      </c>
      <c r="C35" s="106" t="s">
        <v>63</v>
      </c>
      <c r="D35" s="18" t="s">
        <v>64</v>
      </c>
      <c r="E35" s="107" t="s">
        <v>24</v>
      </c>
      <c r="F35" s="108" t="s">
        <v>25</v>
      </c>
      <c r="G35" s="109" t="s">
        <v>30</v>
      </c>
      <c r="H35" s="107">
        <v>16</v>
      </c>
      <c r="I35" s="107">
        <v>4</v>
      </c>
      <c r="J35" s="107">
        <v>88</v>
      </c>
      <c r="K35" s="109">
        <v>1.1</v>
      </c>
      <c r="L35" s="107">
        <f t="shared" si="0"/>
        <v>17.6</v>
      </c>
      <c r="M35" s="107">
        <f t="shared" ref="M35:M45" si="5">70*L35</f>
        <v>1232</v>
      </c>
      <c r="N35" s="111">
        <v>1</v>
      </c>
      <c r="O35" s="111">
        <v>4</v>
      </c>
      <c r="P35" s="111">
        <f t="shared" si="4"/>
        <v>480</v>
      </c>
      <c r="Q35" s="111">
        <v>2944</v>
      </c>
      <c r="R35" s="113"/>
    </row>
    <row r="36" s="95" customFormat="1" ht="36" customHeight="1" spans="1:18">
      <c r="A36" s="104" t="s">
        <v>20</v>
      </c>
      <c r="B36" s="105" t="s">
        <v>66</v>
      </c>
      <c r="C36" s="106" t="s">
        <v>63</v>
      </c>
      <c r="D36" s="18" t="s">
        <v>64</v>
      </c>
      <c r="E36" s="107" t="s">
        <v>24</v>
      </c>
      <c r="F36" s="108" t="s">
        <v>25</v>
      </c>
      <c r="G36" s="109" t="s">
        <v>54</v>
      </c>
      <c r="H36" s="107">
        <v>16</v>
      </c>
      <c r="I36" s="107">
        <v>4</v>
      </c>
      <c r="J36" s="107">
        <v>88</v>
      </c>
      <c r="K36" s="109">
        <v>1.1</v>
      </c>
      <c r="L36" s="107">
        <f t="shared" si="0"/>
        <v>17.6</v>
      </c>
      <c r="M36" s="107">
        <f t="shared" si="5"/>
        <v>1232</v>
      </c>
      <c r="N36" s="125"/>
      <c r="O36" s="125"/>
      <c r="P36" s="125"/>
      <c r="Q36" s="125"/>
      <c r="R36" s="129"/>
    </row>
    <row r="37" s="95" customFormat="1" ht="36" customHeight="1" spans="1:18">
      <c r="A37" s="104" t="s">
        <v>20</v>
      </c>
      <c r="B37" s="105" t="s">
        <v>67</v>
      </c>
      <c r="C37" s="106" t="s">
        <v>44</v>
      </c>
      <c r="D37" s="18" t="s">
        <v>45</v>
      </c>
      <c r="E37" s="107" t="s">
        <v>24</v>
      </c>
      <c r="F37" s="108" t="s">
        <v>27</v>
      </c>
      <c r="G37" s="109" t="s">
        <v>36</v>
      </c>
      <c r="H37" s="107">
        <v>26</v>
      </c>
      <c r="I37" s="107">
        <v>2</v>
      </c>
      <c r="J37" s="107">
        <v>100</v>
      </c>
      <c r="K37" s="109">
        <v>1.1</v>
      </c>
      <c r="L37" s="107">
        <f t="shared" si="0"/>
        <v>28.6</v>
      </c>
      <c r="M37" s="107">
        <f t="shared" si="5"/>
        <v>2002</v>
      </c>
      <c r="N37" s="111">
        <v>1</v>
      </c>
      <c r="O37" s="111">
        <v>7</v>
      </c>
      <c r="P37" s="111">
        <f t="shared" ref="P37:P41" si="6">N37*O37*120</f>
        <v>840</v>
      </c>
      <c r="Q37" s="111">
        <v>7154</v>
      </c>
      <c r="R37" s="113"/>
    </row>
    <row r="38" s="95" customFormat="1" ht="39" customHeight="1" spans="1:18">
      <c r="A38" s="104" t="s">
        <v>20</v>
      </c>
      <c r="B38" s="105" t="s">
        <v>67</v>
      </c>
      <c r="C38" s="106" t="s">
        <v>68</v>
      </c>
      <c r="D38" s="18" t="s">
        <v>45</v>
      </c>
      <c r="E38" s="107" t="s">
        <v>24</v>
      </c>
      <c r="F38" s="108" t="s">
        <v>25</v>
      </c>
      <c r="G38" s="109" t="s">
        <v>54</v>
      </c>
      <c r="H38" s="107">
        <v>28</v>
      </c>
      <c r="I38" s="107">
        <v>2.5</v>
      </c>
      <c r="J38" s="107">
        <v>99</v>
      </c>
      <c r="K38" s="107">
        <v>1.1</v>
      </c>
      <c r="L38" s="107">
        <f t="shared" si="0"/>
        <v>30.8</v>
      </c>
      <c r="M38" s="107">
        <f t="shared" si="5"/>
        <v>2156</v>
      </c>
      <c r="N38" s="124"/>
      <c r="O38" s="124"/>
      <c r="P38" s="124"/>
      <c r="Q38" s="124"/>
      <c r="R38" s="128"/>
    </row>
    <row r="39" s="95" customFormat="1" ht="39" customHeight="1" spans="1:18">
      <c r="A39" s="104" t="s">
        <v>20</v>
      </c>
      <c r="B39" s="105" t="s">
        <v>67</v>
      </c>
      <c r="C39" s="106" t="s">
        <v>69</v>
      </c>
      <c r="D39" s="18" t="s">
        <v>70</v>
      </c>
      <c r="E39" s="107" t="s">
        <v>24</v>
      </c>
      <c r="F39" s="108" t="s">
        <v>25</v>
      </c>
      <c r="G39" s="109" t="s">
        <v>54</v>
      </c>
      <c r="H39" s="107">
        <v>28</v>
      </c>
      <c r="I39" s="107">
        <v>2</v>
      </c>
      <c r="J39" s="107">
        <v>99</v>
      </c>
      <c r="K39" s="107">
        <v>1.1</v>
      </c>
      <c r="L39" s="107">
        <f t="shared" si="0"/>
        <v>30.8</v>
      </c>
      <c r="M39" s="107">
        <f t="shared" si="5"/>
        <v>2156</v>
      </c>
      <c r="N39" s="125"/>
      <c r="O39" s="125"/>
      <c r="P39" s="125"/>
      <c r="Q39" s="125"/>
      <c r="R39" s="129"/>
    </row>
    <row r="40" s="95" customFormat="1" ht="39" customHeight="1" spans="1:18">
      <c r="A40" s="104" t="s">
        <v>20</v>
      </c>
      <c r="B40" s="105" t="s">
        <v>71</v>
      </c>
      <c r="C40" s="110" t="s">
        <v>72</v>
      </c>
      <c r="D40" s="104" t="s">
        <v>73</v>
      </c>
      <c r="E40" s="111" t="s">
        <v>24</v>
      </c>
      <c r="F40" s="112" t="s">
        <v>25</v>
      </c>
      <c r="G40" s="113" t="s">
        <v>54</v>
      </c>
      <c r="H40" s="111">
        <v>32</v>
      </c>
      <c r="I40" s="111">
        <v>2</v>
      </c>
      <c r="J40" s="111">
        <v>99</v>
      </c>
      <c r="K40" s="111">
        <v>1.1</v>
      </c>
      <c r="L40" s="111">
        <f t="shared" si="0"/>
        <v>35.2</v>
      </c>
      <c r="M40" s="111">
        <f t="shared" si="5"/>
        <v>2464</v>
      </c>
      <c r="N40" s="111">
        <v>1</v>
      </c>
      <c r="O40" s="111">
        <v>8</v>
      </c>
      <c r="P40" s="111">
        <f t="shared" si="6"/>
        <v>960</v>
      </c>
      <c r="Q40" s="111">
        <f t="shared" ref="Q40:Q45" si="7">P40+M40</f>
        <v>3424</v>
      </c>
      <c r="R40" s="113"/>
    </row>
    <row r="41" s="96" customFormat="1" ht="36" customHeight="1" spans="1:18">
      <c r="A41" s="18" t="s">
        <v>20</v>
      </c>
      <c r="B41" s="103" t="s">
        <v>74</v>
      </c>
      <c r="C41" s="106" t="s">
        <v>75</v>
      </c>
      <c r="D41" s="18" t="s">
        <v>76</v>
      </c>
      <c r="E41" s="107" t="s">
        <v>24</v>
      </c>
      <c r="F41" s="108" t="s">
        <v>25</v>
      </c>
      <c r="G41" s="18" t="s">
        <v>26</v>
      </c>
      <c r="H41" s="107">
        <v>24</v>
      </c>
      <c r="I41" s="107">
        <v>2.5</v>
      </c>
      <c r="J41" s="107">
        <v>150</v>
      </c>
      <c r="K41" s="107">
        <v>1.2</v>
      </c>
      <c r="L41" s="107">
        <f t="shared" si="0"/>
        <v>28.8</v>
      </c>
      <c r="M41" s="107">
        <f t="shared" si="5"/>
        <v>2016</v>
      </c>
      <c r="N41" s="107">
        <v>1</v>
      </c>
      <c r="O41" s="107">
        <v>6</v>
      </c>
      <c r="P41" s="107">
        <f t="shared" si="6"/>
        <v>720</v>
      </c>
      <c r="Q41" s="109">
        <f>P41+M41+M42+M43</f>
        <v>6432</v>
      </c>
      <c r="R41" s="113"/>
    </row>
    <row r="42" s="96" customFormat="1" ht="36" customHeight="1" spans="1:18">
      <c r="A42" s="18" t="s">
        <v>20</v>
      </c>
      <c r="B42" s="103" t="s">
        <v>74</v>
      </c>
      <c r="C42" s="106" t="s">
        <v>75</v>
      </c>
      <c r="D42" s="18" t="s">
        <v>76</v>
      </c>
      <c r="E42" s="107" t="s">
        <v>24</v>
      </c>
      <c r="F42" s="108" t="s">
        <v>27</v>
      </c>
      <c r="G42" s="18" t="s">
        <v>28</v>
      </c>
      <c r="H42" s="107">
        <v>24</v>
      </c>
      <c r="I42" s="107">
        <v>2.5</v>
      </c>
      <c r="J42" s="107">
        <v>100</v>
      </c>
      <c r="K42" s="107">
        <v>1.1</v>
      </c>
      <c r="L42" s="107">
        <f t="shared" si="0"/>
        <v>26.4</v>
      </c>
      <c r="M42" s="107">
        <f t="shared" si="5"/>
        <v>1848</v>
      </c>
      <c r="N42" s="107"/>
      <c r="O42" s="107"/>
      <c r="P42" s="107"/>
      <c r="Q42" s="107"/>
      <c r="R42" s="128"/>
    </row>
    <row r="43" s="96" customFormat="1" ht="36" customHeight="1" spans="1:18">
      <c r="A43" s="18" t="s">
        <v>20</v>
      </c>
      <c r="B43" s="103" t="s">
        <v>74</v>
      </c>
      <c r="C43" s="106" t="s">
        <v>75</v>
      </c>
      <c r="D43" s="18" t="s">
        <v>76</v>
      </c>
      <c r="E43" s="107" t="s">
        <v>24</v>
      </c>
      <c r="F43" s="108" t="s">
        <v>29</v>
      </c>
      <c r="G43" s="109" t="s">
        <v>30</v>
      </c>
      <c r="H43" s="107">
        <v>24</v>
      </c>
      <c r="I43" s="107">
        <v>2.5</v>
      </c>
      <c r="J43" s="107">
        <v>100</v>
      </c>
      <c r="K43" s="107">
        <v>1.1</v>
      </c>
      <c r="L43" s="107">
        <f t="shared" si="0"/>
        <v>26.4</v>
      </c>
      <c r="M43" s="107">
        <f t="shared" si="5"/>
        <v>1848</v>
      </c>
      <c r="N43" s="107"/>
      <c r="O43" s="107"/>
      <c r="P43" s="107"/>
      <c r="Q43" s="107"/>
      <c r="R43" s="129"/>
    </row>
    <row r="44" s="96" customFormat="1" ht="36" customHeight="1" spans="1:18">
      <c r="A44" s="18" t="s">
        <v>20</v>
      </c>
      <c r="B44" s="103" t="s">
        <v>77</v>
      </c>
      <c r="C44" s="106" t="s">
        <v>78</v>
      </c>
      <c r="D44" s="18" t="s">
        <v>79</v>
      </c>
      <c r="E44" s="107" t="s">
        <v>24</v>
      </c>
      <c r="F44" s="108" t="s">
        <v>25</v>
      </c>
      <c r="G44" s="109" t="s">
        <v>54</v>
      </c>
      <c r="H44" s="107">
        <v>28</v>
      </c>
      <c r="I44" s="107">
        <v>2</v>
      </c>
      <c r="J44" s="107">
        <v>99</v>
      </c>
      <c r="K44" s="109">
        <v>1.1</v>
      </c>
      <c r="L44" s="107">
        <f t="shared" si="0"/>
        <v>30.8</v>
      </c>
      <c r="M44" s="107">
        <f t="shared" si="5"/>
        <v>2156</v>
      </c>
      <c r="N44" s="107">
        <v>1</v>
      </c>
      <c r="O44" s="107">
        <v>5</v>
      </c>
      <c r="P44" s="107">
        <f>N44*O44*120</f>
        <v>600</v>
      </c>
      <c r="Q44" s="107">
        <f t="shared" si="7"/>
        <v>2756</v>
      </c>
      <c r="R44" s="109"/>
    </row>
    <row r="45" s="96" customFormat="1" ht="36" customHeight="1" spans="1:18">
      <c r="A45" s="18" t="s">
        <v>20</v>
      </c>
      <c r="B45" s="103" t="s">
        <v>80</v>
      </c>
      <c r="C45" s="106" t="s">
        <v>81</v>
      </c>
      <c r="D45" s="18" t="s">
        <v>82</v>
      </c>
      <c r="E45" s="107" t="s">
        <v>24</v>
      </c>
      <c r="F45" s="108" t="s">
        <v>25</v>
      </c>
      <c r="G45" s="109" t="s">
        <v>56</v>
      </c>
      <c r="H45" s="107">
        <v>48</v>
      </c>
      <c r="I45" s="107">
        <v>3.5</v>
      </c>
      <c r="J45" s="107">
        <v>44</v>
      </c>
      <c r="K45" s="109">
        <v>1</v>
      </c>
      <c r="L45" s="107">
        <f t="shared" si="0"/>
        <v>48</v>
      </c>
      <c r="M45" s="107">
        <f t="shared" si="5"/>
        <v>3360</v>
      </c>
      <c r="N45" s="107">
        <v>1</v>
      </c>
      <c r="O45" s="107">
        <v>8</v>
      </c>
      <c r="P45" s="107">
        <f>N45*O45*120</f>
        <v>960</v>
      </c>
      <c r="Q45" s="107">
        <f t="shared" si="7"/>
        <v>4320</v>
      </c>
      <c r="R45" s="109"/>
    </row>
    <row r="46" s="95" customFormat="1" ht="36" customHeight="1" spans="1:18">
      <c r="A46" s="18" t="s">
        <v>20</v>
      </c>
      <c r="B46" s="114" t="s">
        <v>83</v>
      </c>
      <c r="C46" s="115" t="s">
        <v>84</v>
      </c>
      <c r="D46" s="116" t="s">
        <v>85</v>
      </c>
      <c r="E46" s="117">
        <v>2014</v>
      </c>
      <c r="F46" s="108" t="s">
        <v>25</v>
      </c>
      <c r="G46" s="18" t="s">
        <v>26</v>
      </c>
      <c r="H46" s="117">
        <v>32</v>
      </c>
      <c r="I46" s="117">
        <v>2</v>
      </c>
      <c r="J46" s="117">
        <v>140</v>
      </c>
      <c r="K46" s="126">
        <v>1.2</v>
      </c>
      <c r="L46" s="117">
        <f t="shared" ref="L46:L48" si="8">H46*K46</f>
        <v>38.4</v>
      </c>
      <c r="M46" s="117">
        <f t="shared" ref="M46:M48" si="9">L46*70</f>
        <v>2688</v>
      </c>
      <c r="N46" s="117">
        <v>1</v>
      </c>
      <c r="O46" s="117">
        <v>8</v>
      </c>
      <c r="P46" s="117">
        <f>O46*120</f>
        <v>960</v>
      </c>
      <c r="Q46" s="117">
        <f>P46+M46+M47</f>
        <v>6112</v>
      </c>
      <c r="R46" s="131"/>
    </row>
    <row r="47" s="95" customFormat="1" ht="36" customHeight="1" spans="1:18">
      <c r="A47" s="18" t="s">
        <v>20</v>
      </c>
      <c r="B47" s="114" t="s">
        <v>83</v>
      </c>
      <c r="C47" s="115" t="s">
        <v>84</v>
      </c>
      <c r="D47" s="116" t="s">
        <v>85</v>
      </c>
      <c r="E47" s="117">
        <v>2014</v>
      </c>
      <c r="F47" s="108" t="s">
        <v>27</v>
      </c>
      <c r="G47" s="18" t="s">
        <v>28</v>
      </c>
      <c r="H47" s="117">
        <v>32</v>
      </c>
      <c r="I47" s="117">
        <v>2</v>
      </c>
      <c r="J47" s="117">
        <v>91</v>
      </c>
      <c r="K47" s="126">
        <v>1.1</v>
      </c>
      <c r="L47" s="117">
        <f t="shared" si="8"/>
        <v>35.2</v>
      </c>
      <c r="M47" s="117">
        <f t="shared" si="9"/>
        <v>2464</v>
      </c>
      <c r="N47" s="117"/>
      <c r="O47" s="117"/>
      <c r="P47" s="117"/>
      <c r="Q47" s="117"/>
      <c r="R47" s="132"/>
    </row>
    <row r="48" s="95" customFormat="1" ht="36" customHeight="1" spans="1:18">
      <c r="A48" s="18" t="s">
        <v>20</v>
      </c>
      <c r="B48" s="118" t="s">
        <v>86</v>
      </c>
      <c r="C48" s="115" t="s">
        <v>87</v>
      </c>
      <c r="D48" s="116" t="s">
        <v>85</v>
      </c>
      <c r="E48" s="117">
        <v>2014</v>
      </c>
      <c r="F48" s="119" t="s">
        <v>25</v>
      </c>
      <c r="G48" s="109" t="s">
        <v>30</v>
      </c>
      <c r="H48" s="117">
        <v>32</v>
      </c>
      <c r="I48" s="117">
        <v>2</v>
      </c>
      <c r="J48" s="117">
        <v>88</v>
      </c>
      <c r="K48" s="126">
        <v>1.1</v>
      </c>
      <c r="L48" s="117">
        <f t="shared" si="8"/>
        <v>35.2</v>
      </c>
      <c r="M48" s="117">
        <f t="shared" si="9"/>
        <v>2464</v>
      </c>
      <c r="N48" s="117">
        <v>1</v>
      </c>
      <c r="O48" s="117">
        <v>8</v>
      </c>
      <c r="P48" s="117">
        <f>O48*120</f>
        <v>960</v>
      </c>
      <c r="Q48" s="117">
        <f>P48+M48</f>
        <v>3424</v>
      </c>
      <c r="R48" s="126"/>
    </row>
    <row r="54" s="93" customFormat="1" ht="36" customHeight="1" spans="1:18">
      <c r="A54" s="98" t="s">
        <v>88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</row>
    <row r="55" s="93" customFormat="1" ht="18" customHeight="1" spans="1:18">
      <c r="A55" s="100" t="s">
        <v>1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</row>
    <row r="56" s="94" customFormat="1" ht="39.75" customHeight="1" spans="1:18">
      <c r="A56" s="120" t="s">
        <v>2</v>
      </c>
      <c r="B56" s="121" t="s">
        <v>3</v>
      </c>
      <c r="C56" s="120" t="s">
        <v>4</v>
      </c>
      <c r="D56" s="120" t="s">
        <v>5</v>
      </c>
      <c r="E56" s="120" t="s">
        <v>6</v>
      </c>
      <c r="F56" s="120" t="s">
        <v>7</v>
      </c>
      <c r="G56" s="120" t="s">
        <v>8</v>
      </c>
      <c r="H56" s="120" t="s">
        <v>9</v>
      </c>
      <c r="I56" s="120" t="s">
        <v>10</v>
      </c>
      <c r="J56" s="120" t="s">
        <v>11</v>
      </c>
      <c r="K56" s="120" t="s">
        <v>12</v>
      </c>
      <c r="L56" s="120" t="s">
        <v>13</v>
      </c>
      <c r="M56" s="120" t="s">
        <v>14</v>
      </c>
      <c r="N56" s="120" t="s">
        <v>15</v>
      </c>
      <c r="O56" s="120" t="s">
        <v>16</v>
      </c>
      <c r="P56" s="120" t="s">
        <v>17</v>
      </c>
      <c r="Q56" s="120" t="s">
        <v>18</v>
      </c>
      <c r="R56" s="120" t="s">
        <v>19</v>
      </c>
    </row>
    <row r="57" s="97" customFormat="1" ht="35" customHeight="1" spans="1:18">
      <c r="A57" s="122" t="s">
        <v>20</v>
      </c>
      <c r="B57" s="123" t="s">
        <v>89</v>
      </c>
      <c r="C57" s="123" t="s">
        <v>90</v>
      </c>
      <c r="D57" s="123" t="s">
        <v>91</v>
      </c>
      <c r="E57" s="82" t="s">
        <v>92</v>
      </c>
      <c r="F57" s="123" t="s">
        <v>25</v>
      </c>
      <c r="G57" s="123" t="s">
        <v>93</v>
      </c>
      <c r="H57" s="82">
        <v>40</v>
      </c>
      <c r="I57" s="82">
        <v>3</v>
      </c>
      <c r="J57" s="82">
        <v>99</v>
      </c>
      <c r="K57" s="82">
        <v>1.1</v>
      </c>
      <c r="L57" s="82">
        <f t="shared" ref="L57:L87" si="10">H57*K57</f>
        <v>44</v>
      </c>
      <c r="M57" s="82">
        <f t="shared" ref="M57:M87" si="11">L57*70</f>
        <v>3080</v>
      </c>
      <c r="N57" s="7">
        <v>1</v>
      </c>
      <c r="O57" s="82">
        <v>10</v>
      </c>
      <c r="P57" s="82">
        <f t="shared" ref="P57:P87" si="12">N57*O57*120</f>
        <v>1200</v>
      </c>
      <c r="Q57" s="133">
        <f>M57+M58+P57</f>
        <v>7360</v>
      </c>
      <c r="R57" s="82"/>
    </row>
    <row r="58" s="97" customFormat="1" ht="35" customHeight="1" spans="1:18">
      <c r="A58" s="122" t="s">
        <v>20</v>
      </c>
      <c r="B58" s="123" t="s">
        <v>89</v>
      </c>
      <c r="C58" s="123" t="s">
        <v>90</v>
      </c>
      <c r="D58" s="123" t="s">
        <v>91</v>
      </c>
      <c r="E58" s="82" t="s">
        <v>92</v>
      </c>
      <c r="F58" s="123" t="s">
        <v>27</v>
      </c>
      <c r="G58" s="123" t="s">
        <v>94</v>
      </c>
      <c r="H58" s="82">
        <v>40</v>
      </c>
      <c r="I58" s="82">
        <v>3</v>
      </c>
      <c r="J58" s="82">
        <v>99</v>
      </c>
      <c r="K58" s="82">
        <v>1.1</v>
      </c>
      <c r="L58" s="82">
        <f t="shared" si="10"/>
        <v>44</v>
      </c>
      <c r="M58" s="82">
        <f t="shared" si="11"/>
        <v>3080</v>
      </c>
      <c r="N58" s="7">
        <v>1</v>
      </c>
      <c r="O58" s="82">
        <v>0</v>
      </c>
      <c r="P58" s="82">
        <f t="shared" si="12"/>
        <v>0</v>
      </c>
      <c r="Q58" s="134"/>
      <c r="R58" s="82"/>
    </row>
    <row r="59" s="97" customFormat="1" ht="35" customHeight="1" spans="1:18">
      <c r="A59" s="122" t="s">
        <v>20</v>
      </c>
      <c r="B59" s="123" t="s">
        <v>57</v>
      </c>
      <c r="C59" s="123" t="s">
        <v>58</v>
      </c>
      <c r="D59" s="123" t="s">
        <v>59</v>
      </c>
      <c r="E59" s="82" t="s">
        <v>92</v>
      </c>
      <c r="F59" s="123" t="s">
        <v>25</v>
      </c>
      <c r="G59" s="123" t="s">
        <v>95</v>
      </c>
      <c r="H59" s="82">
        <v>52</v>
      </c>
      <c r="I59" s="82">
        <v>4</v>
      </c>
      <c r="J59" s="82">
        <v>108</v>
      </c>
      <c r="K59" s="82">
        <v>1.1</v>
      </c>
      <c r="L59" s="82">
        <f t="shared" si="10"/>
        <v>57.2</v>
      </c>
      <c r="M59" s="82">
        <f t="shared" si="11"/>
        <v>4004</v>
      </c>
      <c r="N59" s="7">
        <v>1</v>
      </c>
      <c r="O59" s="82">
        <v>13</v>
      </c>
      <c r="P59" s="82">
        <f t="shared" si="12"/>
        <v>1560</v>
      </c>
      <c r="Q59" s="123">
        <f>M59+M60+P59</f>
        <v>9568</v>
      </c>
      <c r="R59" s="82"/>
    </row>
    <row r="60" s="97" customFormat="1" ht="35" customHeight="1" spans="1:18">
      <c r="A60" s="122" t="s">
        <v>20</v>
      </c>
      <c r="B60" s="123" t="s">
        <v>57</v>
      </c>
      <c r="C60" s="123" t="s">
        <v>58</v>
      </c>
      <c r="D60" s="123" t="s">
        <v>59</v>
      </c>
      <c r="E60" s="82" t="s">
        <v>92</v>
      </c>
      <c r="F60" s="123" t="s">
        <v>27</v>
      </c>
      <c r="G60" s="123" t="s">
        <v>96</v>
      </c>
      <c r="H60" s="82">
        <v>52</v>
      </c>
      <c r="I60" s="82">
        <v>4</v>
      </c>
      <c r="J60" s="82">
        <v>102</v>
      </c>
      <c r="K60" s="82">
        <v>1.1</v>
      </c>
      <c r="L60" s="82">
        <f t="shared" si="10"/>
        <v>57.2</v>
      </c>
      <c r="M60" s="82">
        <f t="shared" si="11"/>
        <v>4004</v>
      </c>
      <c r="N60" s="7">
        <v>1</v>
      </c>
      <c r="O60" s="82">
        <v>0</v>
      </c>
      <c r="P60" s="82">
        <f t="shared" si="12"/>
        <v>0</v>
      </c>
      <c r="Q60" s="82"/>
      <c r="R60" s="82"/>
    </row>
    <row r="61" s="97" customFormat="1" ht="35" customHeight="1" spans="1:18">
      <c r="A61" s="122" t="s">
        <v>20</v>
      </c>
      <c r="B61" s="123" t="s">
        <v>97</v>
      </c>
      <c r="C61" s="123" t="s">
        <v>98</v>
      </c>
      <c r="D61" s="123" t="s">
        <v>99</v>
      </c>
      <c r="E61" s="82" t="s">
        <v>92</v>
      </c>
      <c r="F61" s="123" t="s">
        <v>25</v>
      </c>
      <c r="G61" s="123" t="s">
        <v>95</v>
      </c>
      <c r="H61" s="82">
        <v>48</v>
      </c>
      <c r="I61" s="82">
        <v>3.5</v>
      </c>
      <c r="J61" s="82">
        <v>105</v>
      </c>
      <c r="K61" s="82">
        <v>1.1</v>
      </c>
      <c r="L61" s="82">
        <f t="shared" si="10"/>
        <v>52.8</v>
      </c>
      <c r="M61" s="82">
        <f t="shared" si="11"/>
        <v>3696</v>
      </c>
      <c r="N61" s="7">
        <v>1</v>
      </c>
      <c r="O61" s="82">
        <v>12</v>
      </c>
      <c r="P61" s="82">
        <f t="shared" si="12"/>
        <v>1440</v>
      </c>
      <c r="Q61" s="123">
        <f>M61+M62+M63+P61</f>
        <v>12528</v>
      </c>
      <c r="R61" s="82"/>
    </row>
    <row r="62" s="97" customFormat="1" ht="35" customHeight="1" spans="1:18">
      <c r="A62" s="122" t="s">
        <v>20</v>
      </c>
      <c r="B62" s="123" t="s">
        <v>97</v>
      </c>
      <c r="C62" s="123" t="s">
        <v>98</v>
      </c>
      <c r="D62" s="123" t="s">
        <v>99</v>
      </c>
      <c r="E62" s="82" t="s">
        <v>92</v>
      </c>
      <c r="F62" s="123" t="s">
        <v>27</v>
      </c>
      <c r="G62" s="123" t="s">
        <v>100</v>
      </c>
      <c r="H62" s="82">
        <v>48</v>
      </c>
      <c r="I62" s="82">
        <v>3.5</v>
      </c>
      <c r="J62" s="82">
        <v>90</v>
      </c>
      <c r="K62" s="82">
        <v>1.1</v>
      </c>
      <c r="L62" s="82">
        <f t="shared" si="10"/>
        <v>52.8</v>
      </c>
      <c r="M62" s="82">
        <f t="shared" si="11"/>
        <v>3696</v>
      </c>
      <c r="N62" s="7">
        <v>1</v>
      </c>
      <c r="O62" s="82">
        <v>0</v>
      </c>
      <c r="P62" s="82">
        <f t="shared" si="12"/>
        <v>0</v>
      </c>
      <c r="Q62" s="82"/>
      <c r="R62" s="82"/>
    </row>
    <row r="63" s="97" customFormat="1" ht="35" customHeight="1" spans="1:18">
      <c r="A63" s="122" t="s">
        <v>20</v>
      </c>
      <c r="B63" s="123" t="s">
        <v>97</v>
      </c>
      <c r="C63" s="123" t="s">
        <v>98</v>
      </c>
      <c r="D63" s="123" t="s">
        <v>99</v>
      </c>
      <c r="E63" s="82" t="s">
        <v>92</v>
      </c>
      <c r="F63" s="123" t="s">
        <v>29</v>
      </c>
      <c r="G63" s="123" t="s">
        <v>96</v>
      </c>
      <c r="H63" s="82">
        <v>48</v>
      </c>
      <c r="I63" s="82">
        <v>3.5</v>
      </c>
      <c r="J63" s="82">
        <v>95</v>
      </c>
      <c r="K63" s="82">
        <v>1.1</v>
      </c>
      <c r="L63" s="82">
        <f t="shared" si="10"/>
        <v>52.8</v>
      </c>
      <c r="M63" s="82">
        <f t="shared" si="11"/>
        <v>3696</v>
      </c>
      <c r="N63" s="7">
        <v>1</v>
      </c>
      <c r="O63" s="82">
        <v>0</v>
      </c>
      <c r="P63" s="82">
        <f t="shared" si="12"/>
        <v>0</v>
      </c>
      <c r="Q63" s="82"/>
      <c r="R63" s="82"/>
    </row>
    <row r="64" s="97" customFormat="1" ht="35" customHeight="1" spans="1:18">
      <c r="A64" s="122" t="s">
        <v>20</v>
      </c>
      <c r="B64" s="123" t="s">
        <v>77</v>
      </c>
      <c r="C64" s="123" t="s">
        <v>75</v>
      </c>
      <c r="D64" s="123" t="s">
        <v>76</v>
      </c>
      <c r="E64" s="82" t="s">
        <v>92</v>
      </c>
      <c r="F64" s="123" t="s">
        <v>25</v>
      </c>
      <c r="G64" s="123" t="s">
        <v>101</v>
      </c>
      <c r="H64" s="82">
        <v>24</v>
      </c>
      <c r="I64" s="82">
        <v>2.5</v>
      </c>
      <c r="J64" s="82">
        <v>94</v>
      </c>
      <c r="K64" s="82">
        <v>1.1</v>
      </c>
      <c r="L64" s="82">
        <f t="shared" si="10"/>
        <v>26.4</v>
      </c>
      <c r="M64" s="82">
        <f t="shared" si="11"/>
        <v>1848</v>
      </c>
      <c r="N64" s="7">
        <v>1</v>
      </c>
      <c r="O64" s="82">
        <v>6</v>
      </c>
      <c r="P64" s="82">
        <f t="shared" si="12"/>
        <v>720</v>
      </c>
      <c r="Q64" s="123">
        <f>M64+M65+P64</f>
        <v>4416</v>
      </c>
      <c r="R64" s="82"/>
    </row>
    <row r="65" s="97" customFormat="1" ht="35" customHeight="1" spans="1:18">
      <c r="A65" s="122" t="s">
        <v>20</v>
      </c>
      <c r="B65" s="123" t="s">
        <v>77</v>
      </c>
      <c r="C65" s="123" t="s">
        <v>102</v>
      </c>
      <c r="D65" s="123" t="s">
        <v>76</v>
      </c>
      <c r="E65" s="82" t="s">
        <v>24</v>
      </c>
      <c r="F65" s="123" t="s">
        <v>25</v>
      </c>
      <c r="G65" s="123" t="s">
        <v>54</v>
      </c>
      <c r="H65" s="82">
        <v>24</v>
      </c>
      <c r="I65" s="82">
        <v>2.5</v>
      </c>
      <c r="J65" s="82">
        <v>98</v>
      </c>
      <c r="K65" s="82">
        <v>1.1</v>
      </c>
      <c r="L65" s="82">
        <f t="shared" si="10"/>
        <v>26.4</v>
      </c>
      <c r="M65" s="82">
        <f t="shared" si="11"/>
        <v>1848</v>
      </c>
      <c r="N65" s="7">
        <v>1</v>
      </c>
      <c r="O65" s="82">
        <v>0</v>
      </c>
      <c r="P65" s="82">
        <f t="shared" si="12"/>
        <v>0</v>
      </c>
      <c r="Q65" s="82"/>
      <c r="R65" s="82"/>
    </row>
    <row r="66" s="97" customFormat="1" ht="35" customHeight="1" spans="1:18">
      <c r="A66" s="122" t="s">
        <v>20</v>
      </c>
      <c r="B66" s="123" t="s">
        <v>103</v>
      </c>
      <c r="C66" s="123" t="s">
        <v>104</v>
      </c>
      <c r="D66" s="123" t="s">
        <v>105</v>
      </c>
      <c r="E66" s="82" t="s">
        <v>92</v>
      </c>
      <c r="F66" s="123" t="s">
        <v>25</v>
      </c>
      <c r="G66" s="123" t="s">
        <v>95</v>
      </c>
      <c r="H66" s="82">
        <v>40</v>
      </c>
      <c r="I66" s="82">
        <v>2.5</v>
      </c>
      <c r="J66" s="82">
        <v>103</v>
      </c>
      <c r="K66" s="82">
        <v>1.1</v>
      </c>
      <c r="L66" s="82">
        <f t="shared" si="10"/>
        <v>44</v>
      </c>
      <c r="M66" s="82">
        <f t="shared" si="11"/>
        <v>3080</v>
      </c>
      <c r="N66" s="7">
        <v>1</v>
      </c>
      <c r="O66" s="82">
        <v>7</v>
      </c>
      <c r="P66" s="82">
        <f t="shared" si="12"/>
        <v>840</v>
      </c>
      <c r="Q66" s="123">
        <f>M66+P66+M67+P67</f>
        <v>6916</v>
      </c>
      <c r="R66" s="82"/>
    </row>
    <row r="67" s="97" customFormat="1" ht="35" customHeight="1" spans="1:18">
      <c r="A67" s="122" t="s">
        <v>20</v>
      </c>
      <c r="B67" s="123" t="s">
        <v>103</v>
      </c>
      <c r="C67" s="123" t="s">
        <v>106</v>
      </c>
      <c r="D67" s="123" t="s">
        <v>107</v>
      </c>
      <c r="E67" s="82" t="s">
        <v>92</v>
      </c>
      <c r="F67" s="123" t="s">
        <v>25</v>
      </c>
      <c r="G67" s="123" t="s">
        <v>95</v>
      </c>
      <c r="H67" s="82">
        <v>28</v>
      </c>
      <c r="I67" s="82">
        <v>2.5</v>
      </c>
      <c r="J67" s="82">
        <v>106</v>
      </c>
      <c r="K67" s="82">
        <v>1.1</v>
      </c>
      <c r="L67" s="82">
        <f t="shared" si="10"/>
        <v>30.8</v>
      </c>
      <c r="M67" s="82">
        <f t="shared" si="11"/>
        <v>2156</v>
      </c>
      <c r="N67" s="7">
        <v>1</v>
      </c>
      <c r="O67" s="82">
        <v>7</v>
      </c>
      <c r="P67" s="82">
        <f t="shared" si="12"/>
        <v>840</v>
      </c>
      <c r="Q67" s="82"/>
      <c r="R67" s="82"/>
    </row>
    <row r="68" s="97" customFormat="1" ht="35" customHeight="1" spans="1:18">
      <c r="A68" s="103" t="s">
        <v>20</v>
      </c>
      <c r="B68" s="123" t="s">
        <v>108</v>
      </c>
      <c r="C68" s="123" t="s">
        <v>109</v>
      </c>
      <c r="D68" s="123" t="s">
        <v>110</v>
      </c>
      <c r="E68" s="82" t="s">
        <v>92</v>
      </c>
      <c r="F68" s="123" t="s">
        <v>25</v>
      </c>
      <c r="G68" s="123" t="s">
        <v>96</v>
      </c>
      <c r="H68" s="82">
        <v>40</v>
      </c>
      <c r="I68" s="82">
        <v>3</v>
      </c>
      <c r="J68" s="82">
        <v>98</v>
      </c>
      <c r="K68" s="82">
        <v>1.1</v>
      </c>
      <c r="L68" s="82">
        <f t="shared" si="10"/>
        <v>44</v>
      </c>
      <c r="M68" s="82">
        <f t="shared" si="11"/>
        <v>3080</v>
      </c>
      <c r="N68" s="7">
        <v>1</v>
      </c>
      <c r="O68" s="82">
        <v>10</v>
      </c>
      <c r="P68" s="82">
        <f t="shared" si="12"/>
        <v>1200</v>
      </c>
      <c r="Q68" s="82">
        <f>M68+P68</f>
        <v>4280</v>
      </c>
      <c r="R68" s="82"/>
    </row>
    <row r="69" s="97" customFormat="1" ht="35" customHeight="1" spans="1:18">
      <c r="A69" s="135" t="s">
        <v>20</v>
      </c>
      <c r="B69" s="123" t="s">
        <v>46</v>
      </c>
      <c r="C69" s="123" t="s">
        <v>111</v>
      </c>
      <c r="D69" s="123" t="s">
        <v>112</v>
      </c>
      <c r="E69" s="82" t="s">
        <v>24</v>
      </c>
      <c r="F69" s="123" t="s">
        <v>25</v>
      </c>
      <c r="G69" s="123" t="s">
        <v>113</v>
      </c>
      <c r="H69" s="82">
        <v>24</v>
      </c>
      <c r="I69" s="82">
        <v>2</v>
      </c>
      <c r="J69" s="82">
        <v>93</v>
      </c>
      <c r="K69" s="82">
        <v>1.1</v>
      </c>
      <c r="L69" s="82">
        <f t="shared" si="10"/>
        <v>26.4</v>
      </c>
      <c r="M69" s="82">
        <f t="shared" si="11"/>
        <v>1848</v>
      </c>
      <c r="N69" s="7">
        <v>1</v>
      </c>
      <c r="O69" s="82">
        <v>6</v>
      </c>
      <c r="P69" s="82">
        <f t="shared" si="12"/>
        <v>720</v>
      </c>
      <c r="Q69" s="123">
        <f>M69+M70+P69</f>
        <v>3800</v>
      </c>
      <c r="R69" s="142"/>
    </row>
    <row r="70" s="97" customFormat="1" ht="35" customHeight="1" spans="1:18">
      <c r="A70" s="135" t="s">
        <v>20</v>
      </c>
      <c r="B70" s="123" t="s">
        <v>46</v>
      </c>
      <c r="C70" s="123" t="s">
        <v>114</v>
      </c>
      <c r="D70" s="123" t="s">
        <v>115</v>
      </c>
      <c r="E70" s="82" t="s">
        <v>24</v>
      </c>
      <c r="F70" s="123" t="s">
        <v>25</v>
      </c>
      <c r="G70" s="123" t="s">
        <v>54</v>
      </c>
      <c r="H70" s="82">
        <v>16</v>
      </c>
      <c r="I70" s="82">
        <v>2</v>
      </c>
      <c r="J70" s="82">
        <v>98</v>
      </c>
      <c r="K70" s="82">
        <v>1.1</v>
      </c>
      <c r="L70" s="82">
        <f t="shared" si="10"/>
        <v>17.6</v>
      </c>
      <c r="M70" s="82">
        <f t="shared" si="11"/>
        <v>1232</v>
      </c>
      <c r="N70" s="7">
        <v>1</v>
      </c>
      <c r="O70" s="82">
        <v>0</v>
      </c>
      <c r="P70" s="82">
        <f t="shared" si="12"/>
        <v>0</v>
      </c>
      <c r="Q70" s="82"/>
      <c r="R70" s="142"/>
    </row>
    <row r="71" s="97" customFormat="1" ht="35" customHeight="1" spans="1:18">
      <c r="A71" s="135" t="s">
        <v>20</v>
      </c>
      <c r="B71" s="123" t="s">
        <v>116</v>
      </c>
      <c r="C71" s="123" t="s">
        <v>117</v>
      </c>
      <c r="D71" s="123" t="s">
        <v>118</v>
      </c>
      <c r="E71" s="82" t="s">
        <v>24</v>
      </c>
      <c r="F71" s="123" t="s">
        <v>25</v>
      </c>
      <c r="G71" s="123" t="s">
        <v>119</v>
      </c>
      <c r="H71" s="82">
        <v>32</v>
      </c>
      <c r="I71" s="82">
        <v>2</v>
      </c>
      <c r="J71" s="82">
        <v>150</v>
      </c>
      <c r="K71" s="140">
        <v>1.2</v>
      </c>
      <c r="L71" s="82">
        <f t="shared" si="10"/>
        <v>38.4</v>
      </c>
      <c r="M71" s="82">
        <f t="shared" si="11"/>
        <v>2688</v>
      </c>
      <c r="N71" s="7">
        <v>1</v>
      </c>
      <c r="O71" s="82">
        <v>8</v>
      </c>
      <c r="P71" s="82">
        <f t="shared" si="12"/>
        <v>960</v>
      </c>
      <c r="Q71" s="123">
        <f>M71+P71+M72+P72</f>
        <v>7072</v>
      </c>
      <c r="R71" s="142"/>
    </row>
    <row r="72" s="97" customFormat="1" ht="35" customHeight="1" spans="1:18">
      <c r="A72" s="135" t="s">
        <v>20</v>
      </c>
      <c r="B72" s="123" t="s">
        <v>116</v>
      </c>
      <c r="C72" s="123" t="s">
        <v>117</v>
      </c>
      <c r="D72" s="123" t="s">
        <v>118</v>
      </c>
      <c r="E72" s="82" t="s">
        <v>24</v>
      </c>
      <c r="F72" s="123" t="s">
        <v>27</v>
      </c>
      <c r="G72" s="123" t="s">
        <v>120</v>
      </c>
      <c r="H72" s="82">
        <v>32</v>
      </c>
      <c r="I72" s="82">
        <v>2</v>
      </c>
      <c r="J72" s="82">
        <v>100</v>
      </c>
      <c r="K72" s="140">
        <v>1.1</v>
      </c>
      <c r="L72" s="82">
        <f t="shared" si="10"/>
        <v>35.2</v>
      </c>
      <c r="M72" s="82">
        <f t="shared" si="11"/>
        <v>2464</v>
      </c>
      <c r="N72" s="7">
        <v>1</v>
      </c>
      <c r="O72" s="82">
        <v>8</v>
      </c>
      <c r="P72" s="82">
        <f t="shared" si="12"/>
        <v>960</v>
      </c>
      <c r="Q72" s="82"/>
      <c r="R72" s="142"/>
    </row>
    <row r="73" s="97" customFormat="1" ht="35" customHeight="1" spans="1:18">
      <c r="A73" s="136" t="s">
        <v>20</v>
      </c>
      <c r="B73" s="137" t="s">
        <v>121</v>
      </c>
      <c r="C73" s="137" t="s">
        <v>122</v>
      </c>
      <c r="D73" s="137" t="s">
        <v>123</v>
      </c>
      <c r="E73" s="138" t="s">
        <v>92</v>
      </c>
      <c r="F73" s="137" t="s">
        <v>25</v>
      </c>
      <c r="G73" s="137" t="s">
        <v>124</v>
      </c>
      <c r="H73" s="138">
        <v>24</v>
      </c>
      <c r="I73" s="138">
        <v>2</v>
      </c>
      <c r="J73" s="138">
        <v>146</v>
      </c>
      <c r="K73" s="138">
        <v>1.2</v>
      </c>
      <c r="L73" s="138">
        <f t="shared" si="10"/>
        <v>28.8</v>
      </c>
      <c r="M73" s="138">
        <f t="shared" si="11"/>
        <v>2016</v>
      </c>
      <c r="N73" s="141">
        <v>1</v>
      </c>
      <c r="O73" s="138">
        <v>8</v>
      </c>
      <c r="P73" s="138">
        <f t="shared" si="12"/>
        <v>960</v>
      </c>
      <c r="Q73" s="137">
        <f>M73+P73+M74</f>
        <v>4992</v>
      </c>
      <c r="R73" s="138"/>
    </row>
    <row r="74" s="97" customFormat="1" ht="35" customHeight="1" spans="1:18">
      <c r="A74" s="136" t="s">
        <v>20</v>
      </c>
      <c r="B74" s="137" t="s">
        <v>121</v>
      </c>
      <c r="C74" s="137" t="s">
        <v>122</v>
      </c>
      <c r="D74" s="137" t="s">
        <v>123</v>
      </c>
      <c r="E74" s="138" t="s">
        <v>92</v>
      </c>
      <c r="F74" s="137" t="s">
        <v>27</v>
      </c>
      <c r="G74" s="137" t="s">
        <v>125</v>
      </c>
      <c r="H74" s="138">
        <v>24</v>
      </c>
      <c r="I74" s="138">
        <v>2</v>
      </c>
      <c r="J74" s="138">
        <v>142</v>
      </c>
      <c r="K74" s="138">
        <v>1.2</v>
      </c>
      <c r="L74" s="138">
        <f t="shared" si="10"/>
        <v>28.8</v>
      </c>
      <c r="M74" s="138">
        <f t="shared" si="11"/>
        <v>2016</v>
      </c>
      <c r="N74" s="141">
        <v>1</v>
      </c>
      <c r="O74" s="138">
        <v>0</v>
      </c>
      <c r="P74" s="138">
        <f t="shared" si="12"/>
        <v>0</v>
      </c>
      <c r="Q74" s="138"/>
      <c r="R74" s="138"/>
    </row>
    <row r="75" s="97" customFormat="1" ht="35" customHeight="1" spans="1:18">
      <c r="A75" s="103" t="s">
        <v>20</v>
      </c>
      <c r="B75" s="123" t="s">
        <v>126</v>
      </c>
      <c r="C75" s="123" t="s">
        <v>127</v>
      </c>
      <c r="D75" s="123" t="s">
        <v>128</v>
      </c>
      <c r="E75" s="82" t="s">
        <v>92</v>
      </c>
      <c r="F75" s="123" t="s">
        <v>25</v>
      </c>
      <c r="G75" s="123" t="s">
        <v>95</v>
      </c>
      <c r="H75" s="82">
        <v>16</v>
      </c>
      <c r="I75" s="82">
        <v>2.5</v>
      </c>
      <c r="J75" s="82">
        <v>110</v>
      </c>
      <c r="K75" s="82">
        <v>1.1</v>
      </c>
      <c r="L75" s="82">
        <f t="shared" si="10"/>
        <v>17.6</v>
      </c>
      <c r="M75" s="82">
        <f t="shared" si="11"/>
        <v>1232</v>
      </c>
      <c r="N75" s="7">
        <v>1</v>
      </c>
      <c r="O75" s="82">
        <v>4</v>
      </c>
      <c r="P75" s="82">
        <f t="shared" si="12"/>
        <v>480</v>
      </c>
      <c r="Q75" s="82">
        <f t="shared" ref="Q75:Q80" si="13">M75+P75</f>
        <v>1712</v>
      </c>
      <c r="R75" s="82"/>
    </row>
    <row r="76" s="97" customFormat="1" ht="35" customHeight="1" spans="1:18">
      <c r="A76" s="103" t="s">
        <v>20</v>
      </c>
      <c r="B76" s="123" t="s">
        <v>129</v>
      </c>
      <c r="C76" s="123" t="s">
        <v>127</v>
      </c>
      <c r="D76" s="123" t="s">
        <v>128</v>
      </c>
      <c r="E76" s="82" t="s">
        <v>92</v>
      </c>
      <c r="F76" s="123" t="s">
        <v>25</v>
      </c>
      <c r="G76" s="123" t="s">
        <v>95</v>
      </c>
      <c r="H76" s="82">
        <v>16</v>
      </c>
      <c r="I76" s="82">
        <v>2.5</v>
      </c>
      <c r="J76" s="82">
        <v>110</v>
      </c>
      <c r="K76" s="82">
        <v>1.1</v>
      </c>
      <c r="L76" s="82">
        <f t="shared" si="10"/>
        <v>17.6</v>
      </c>
      <c r="M76" s="82">
        <f t="shared" si="11"/>
        <v>1232</v>
      </c>
      <c r="N76" s="7">
        <v>1</v>
      </c>
      <c r="O76" s="82">
        <v>4</v>
      </c>
      <c r="P76" s="82">
        <f t="shared" si="12"/>
        <v>480</v>
      </c>
      <c r="Q76" s="82">
        <f t="shared" si="13"/>
        <v>1712</v>
      </c>
      <c r="R76" s="82"/>
    </row>
    <row r="77" s="97" customFormat="1" ht="35" customHeight="1" spans="1:18">
      <c r="A77" s="18" t="s">
        <v>20</v>
      </c>
      <c r="B77" s="123" t="s">
        <v>86</v>
      </c>
      <c r="C77" s="123" t="s">
        <v>130</v>
      </c>
      <c r="D77" s="123" t="s">
        <v>131</v>
      </c>
      <c r="E77" s="82" t="s">
        <v>24</v>
      </c>
      <c r="F77" s="123" t="s">
        <v>25</v>
      </c>
      <c r="G77" s="123" t="s">
        <v>54</v>
      </c>
      <c r="H77" s="82">
        <v>16</v>
      </c>
      <c r="I77" s="82">
        <v>2</v>
      </c>
      <c r="J77" s="82">
        <v>98</v>
      </c>
      <c r="K77" s="140">
        <v>1.1</v>
      </c>
      <c r="L77" s="82">
        <f t="shared" si="10"/>
        <v>17.6</v>
      </c>
      <c r="M77" s="82">
        <f t="shared" si="11"/>
        <v>1232</v>
      </c>
      <c r="N77" s="7">
        <v>1</v>
      </c>
      <c r="O77" s="82">
        <v>4</v>
      </c>
      <c r="P77" s="82">
        <f t="shared" si="12"/>
        <v>480</v>
      </c>
      <c r="Q77" s="82">
        <f t="shared" si="13"/>
        <v>1712</v>
      </c>
      <c r="R77" s="142"/>
    </row>
    <row r="78" s="97" customFormat="1" ht="35" customHeight="1" spans="1:18">
      <c r="A78" s="18" t="s">
        <v>20</v>
      </c>
      <c r="B78" s="123" t="s">
        <v>132</v>
      </c>
      <c r="C78" s="123" t="s">
        <v>130</v>
      </c>
      <c r="D78" s="123" t="s">
        <v>131</v>
      </c>
      <c r="E78" s="82" t="s">
        <v>24</v>
      </c>
      <c r="F78" s="123" t="s">
        <v>25</v>
      </c>
      <c r="G78" s="123" t="s">
        <v>54</v>
      </c>
      <c r="H78" s="82">
        <v>16</v>
      </c>
      <c r="I78" s="82">
        <v>2</v>
      </c>
      <c r="J78" s="82">
        <v>98</v>
      </c>
      <c r="K78" s="140">
        <v>1.1</v>
      </c>
      <c r="L78" s="82">
        <f t="shared" si="10"/>
        <v>17.6</v>
      </c>
      <c r="M78" s="82">
        <f t="shared" si="11"/>
        <v>1232</v>
      </c>
      <c r="N78" s="7">
        <v>1</v>
      </c>
      <c r="O78" s="82">
        <v>4</v>
      </c>
      <c r="P78" s="82">
        <f t="shared" si="12"/>
        <v>480</v>
      </c>
      <c r="Q78" s="82">
        <f t="shared" si="13"/>
        <v>1712</v>
      </c>
      <c r="R78" s="142"/>
    </row>
    <row r="79" s="97" customFormat="1" ht="35" customHeight="1" spans="1:18">
      <c r="A79" s="103" t="s">
        <v>20</v>
      </c>
      <c r="B79" s="123" t="s">
        <v>133</v>
      </c>
      <c r="C79" s="123" t="s">
        <v>134</v>
      </c>
      <c r="D79" s="123" t="s">
        <v>135</v>
      </c>
      <c r="E79" s="82" t="s">
        <v>92</v>
      </c>
      <c r="F79" s="123" t="s">
        <v>25</v>
      </c>
      <c r="G79" s="123" t="s">
        <v>95</v>
      </c>
      <c r="H79" s="82">
        <v>24</v>
      </c>
      <c r="I79" s="82">
        <v>2.5</v>
      </c>
      <c r="J79" s="82">
        <v>106</v>
      </c>
      <c r="K79" s="82">
        <v>1.1</v>
      </c>
      <c r="L79" s="82">
        <f t="shared" si="10"/>
        <v>26.4</v>
      </c>
      <c r="M79" s="82">
        <f t="shared" si="11"/>
        <v>1848</v>
      </c>
      <c r="N79" s="7">
        <v>1</v>
      </c>
      <c r="O79" s="82">
        <v>7</v>
      </c>
      <c r="P79" s="82">
        <f t="shared" si="12"/>
        <v>840</v>
      </c>
      <c r="Q79" s="82">
        <f t="shared" si="13"/>
        <v>2688</v>
      </c>
      <c r="R79" s="82"/>
    </row>
    <row r="80" s="97" customFormat="1" ht="35" customHeight="1" spans="1:18">
      <c r="A80" s="103" t="s">
        <v>20</v>
      </c>
      <c r="B80" s="123" t="s">
        <v>136</v>
      </c>
      <c r="C80" s="123" t="s">
        <v>134</v>
      </c>
      <c r="D80" s="123" t="s">
        <v>135</v>
      </c>
      <c r="E80" s="82" t="s">
        <v>92</v>
      </c>
      <c r="F80" s="123" t="s">
        <v>25</v>
      </c>
      <c r="G80" s="123" t="s">
        <v>95</v>
      </c>
      <c r="H80" s="82">
        <v>16</v>
      </c>
      <c r="I80" s="82">
        <v>2.5</v>
      </c>
      <c r="J80" s="82">
        <v>106</v>
      </c>
      <c r="K80" s="82">
        <v>1.1</v>
      </c>
      <c r="L80" s="82">
        <f t="shared" si="10"/>
        <v>17.6</v>
      </c>
      <c r="M80" s="82">
        <f t="shared" si="11"/>
        <v>1232</v>
      </c>
      <c r="N80" s="7">
        <v>1</v>
      </c>
      <c r="O80" s="82">
        <v>3</v>
      </c>
      <c r="P80" s="82">
        <f t="shared" si="12"/>
        <v>360</v>
      </c>
      <c r="Q80" s="82">
        <f t="shared" si="13"/>
        <v>1592</v>
      </c>
      <c r="R80" s="82"/>
    </row>
    <row r="81" s="97" customFormat="1" ht="35" customHeight="1" spans="1:18">
      <c r="A81" s="139" t="s">
        <v>20</v>
      </c>
      <c r="B81" s="123" t="s">
        <v>80</v>
      </c>
      <c r="C81" s="123" t="s">
        <v>137</v>
      </c>
      <c r="D81" s="123" t="s">
        <v>82</v>
      </c>
      <c r="E81" s="82" t="s">
        <v>92</v>
      </c>
      <c r="F81" s="123" t="s">
        <v>25</v>
      </c>
      <c r="G81" s="123" t="s">
        <v>93</v>
      </c>
      <c r="H81" s="82">
        <v>48</v>
      </c>
      <c r="I81" s="82">
        <v>3.5</v>
      </c>
      <c r="J81" s="82">
        <v>106</v>
      </c>
      <c r="K81" s="82">
        <v>1.1</v>
      </c>
      <c r="L81" s="82">
        <f t="shared" si="10"/>
        <v>52.8</v>
      </c>
      <c r="M81" s="82">
        <f t="shared" si="11"/>
        <v>3696</v>
      </c>
      <c r="N81" s="7">
        <v>1</v>
      </c>
      <c r="O81" s="82">
        <v>8</v>
      </c>
      <c r="P81" s="82">
        <f t="shared" si="12"/>
        <v>960</v>
      </c>
      <c r="Q81" s="143">
        <f>M81+M82+M83+P81</f>
        <v>12048</v>
      </c>
      <c r="R81" s="133"/>
    </row>
    <row r="82" s="97" customFormat="1" ht="35" customHeight="1" spans="1:18">
      <c r="A82" s="139" t="s">
        <v>20</v>
      </c>
      <c r="B82" s="123" t="s">
        <v>80</v>
      </c>
      <c r="C82" s="123" t="s">
        <v>137</v>
      </c>
      <c r="D82" s="123" t="s">
        <v>82</v>
      </c>
      <c r="E82" s="82" t="s">
        <v>92</v>
      </c>
      <c r="F82" s="123" t="s">
        <v>27</v>
      </c>
      <c r="G82" s="123" t="s">
        <v>94</v>
      </c>
      <c r="H82" s="82">
        <v>48</v>
      </c>
      <c r="I82" s="82">
        <v>3.5</v>
      </c>
      <c r="J82" s="82">
        <v>100</v>
      </c>
      <c r="K82" s="82">
        <v>1.1</v>
      </c>
      <c r="L82" s="82">
        <f t="shared" si="10"/>
        <v>52.8</v>
      </c>
      <c r="M82" s="82">
        <f t="shared" si="11"/>
        <v>3696</v>
      </c>
      <c r="N82" s="7">
        <v>1</v>
      </c>
      <c r="O82" s="82">
        <v>0</v>
      </c>
      <c r="P82" s="82">
        <f t="shared" si="12"/>
        <v>0</v>
      </c>
      <c r="Q82" s="144"/>
      <c r="R82" s="144"/>
    </row>
    <row r="83" s="97" customFormat="1" ht="35" customHeight="1" spans="1:18">
      <c r="A83" s="139" t="s">
        <v>20</v>
      </c>
      <c r="B83" s="123" t="s">
        <v>80</v>
      </c>
      <c r="C83" s="123" t="s">
        <v>137</v>
      </c>
      <c r="D83" s="123" t="s">
        <v>82</v>
      </c>
      <c r="E83" s="82" t="s">
        <v>92</v>
      </c>
      <c r="F83" s="123" t="s">
        <v>29</v>
      </c>
      <c r="G83" s="123" t="s">
        <v>101</v>
      </c>
      <c r="H83" s="82">
        <v>48</v>
      </c>
      <c r="I83" s="82">
        <v>3.5</v>
      </c>
      <c r="J83" s="82">
        <v>108</v>
      </c>
      <c r="K83" s="82">
        <v>1.1</v>
      </c>
      <c r="L83" s="82">
        <f t="shared" si="10"/>
        <v>52.8</v>
      </c>
      <c r="M83" s="82">
        <f t="shared" si="11"/>
        <v>3696</v>
      </c>
      <c r="N83" s="7">
        <v>1</v>
      </c>
      <c r="O83" s="82">
        <v>0</v>
      </c>
      <c r="P83" s="82">
        <f t="shared" si="12"/>
        <v>0</v>
      </c>
      <c r="Q83" s="134"/>
      <c r="R83" s="134"/>
    </row>
    <row r="84" s="97" customFormat="1" ht="35" customHeight="1" spans="1:18">
      <c r="A84" s="139" t="s">
        <v>20</v>
      </c>
      <c r="B84" s="123" t="s">
        <v>138</v>
      </c>
      <c r="C84" s="123" t="s">
        <v>139</v>
      </c>
      <c r="D84" s="123" t="s">
        <v>140</v>
      </c>
      <c r="E84" s="82" t="s">
        <v>92</v>
      </c>
      <c r="F84" s="123" t="s">
        <v>25</v>
      </c>
      <c r="G84" s="123" t="s">
        <v>124</v>
      </c>
      <c r="H84" s="82">
        <v>32</v>
      </c>
      <c r="I84" s="82">
        <v>4</v>
      </c>
      <c r="J84" s="82">
        <v>157</v>
      </c>
      <c r="K84" s="82">
        <v>1.2</v>
      </c>
      <c r="L84" s="82">
        <f t="shared" si="10"/>
        <v>38.4</v>
      </c>
      <c r="M84" s="82">
        <f t="shared" si="11"/>
        <v>2688</v>
      </c>
      <c r="N84" s="7">
        <v>1</v>
      </c>
      <c r="O84" s="82">
        <v>6</v>
      </c>
      <c r="P84" s="82">
        <f t="shared" si="12"/>
        <v>720</v>
      </c>
      <c r="Q84" s="133">
        <f>P84+M84+M85</f>
        <v>6096</v>
      </c>
      <c r="R84" s="82"/>
    </row>
    <row r="85" s="97" customFormat="1" ht="35" customHeight="1" spans="1:18">
      <c r="A85" s="139" t="s">
        <v>20</v>
      </c>
      <c r="B85" s="123" t="s">
        <v>138</v>
      </c>
      <c r="C85" s="123" t="s">
        <v>139</v>
      </c>
      <c r="D85" s="123" t="s">
        <v>140</v>
      </c>
      <c r="E85" s="82" t="s">
        <v>92</v>
      </c>
      <c r="F85" s="123" t="s">
        <v>27</v>
      </c>
      <c r="G85" s="123" t="s">
        <v>125</v>
      </c>
      <c r="H85" s="82">
        <v>32</v>
      </c>
      <c r="I85" s="82">
        <v>4</v>
      </c>
      <c r="J85" s="82">
        <v>146</v>
      </c>
      <c r="K85" s="82">
        <v>1.2</v>
      </c>
      <c r="L85" s="82">
        <f t="shared" si="10"/>
        <v>38.4</v>
      </c>
      <c r="M85" s="82">
        <f t="shared" si="11"/>
        <v>2688</v>
      </c>
      <c r="N85" s="7">
        <v>1</v>
      </c>
      <c r="O85" s="82">
        <v>0</v>
      </c>
      <c r="P85" s="82">
        <f t="shared" si="12"/>
        <v>0</v>
      </c>
      <c r="Q85" s="134"/>
      <c r="R85" s="82"/>
    </row>
    <row r="86" s="97" customFormat="1" ht="35" customHeight="1" spans="1:18">
      <c r="A86" s="139" t="s">
        <v>20</v>
      </c>
      <c r="B86" s="123" t="s">
        <v>141</v>
      </c>
      <c r="C86" s="123" t="s">
        <v>139</v>
      </c>
      <c r="D86" s="123" t="s">
        <v>140</v>
      </c>
      <c r="E86" s="82" t="s">
        <v>92</v>
      </c>
      <c r="F86" s="123" t="s">
        <v>25</v>
      </c>
      <c r="G86" s="123" t="s">
        <v>124</v>
      </c>
      <c r="H86" s="82">
        <v>20</v>
      </c>
      <c r="I86" s="82">
        <v>4</v>
      </c>
      <c r="J86" s="82">
        <v>157</v>
      </c>
      <c r="K86" s="82">
        <v>1.2</v>
      </c>
      <c r="L86" s="82">
        <f t="shared" si="10"/>
        <v>24</v>
      </c>
      <c r="M86" s="82">
        <f t="shared" si="11"/>
        <v>1680</v>
      </c>
      <c r="N86" s="7">
        <v>1</v>
      </c>
      <c r="O86" s="82">
        <v>3</v>
      </c>
      <c r="P86" s="82">
        <f t="shared" si="12"/>
        <v>360</v>
      </c>
      <c r="Q86" s="133">
        <f>P86+M86+M87</f>
        <v>3720</v>
      </c>
      <c r="R86" s="82"/>
    </row>
    <row r="87" s="97" customFormat="1" ht="35" customHeight="1" spans="1:18">
      <c r="A87" s="139" t="s">
        <v>20</v>
      </c>
      <c r="B87" s="123" t="s">
        <v>141</v>
      </c>
      <c r="C87" s="123" t="s">
        <v>139</v>
      </c>
      <c r="D87" s="123" t="s">
        <v>140</v>
      </c>
      <c r="E87" s="82" t="s">
        <v>92</v>
      </c>
      <c r="F87" s="123" t="s">
        <v>27</v>
      </c>
      <c r="G87" s="123" t="s">
        <v>125</v>
      </c>
      <c r="H87" s="82">
        <v>20</v>
      </c>
      <c r="I87" s="82">
        <v>4</v>
      </c>
      <c r="J87" s="82">
        <v>146</v>
      </c>
      <c r="K87" s="82">
        <v>1.2</v>
      </c>
      <c r="L87" s="82">
        <f t="shared" si="10"/>
        <v>24</v>
      </c>
      <c r="M87" s="82">
        <f t="shared" si="11"/>
        <v>1680</v>
      </c>
      <c r="N87" s="7">
        <v>1</v>
      </c>
      <c r="O87" s="82">
        <v>0</v>
      </c>
      <c r="P87" s="82">
        <f t="shared" si="12"/>
        <v>0</v>
      </c>
      <c r="Q87" s="134"/>
      <c r="R87" s="82"/>
    </row>
  </sheetData>
  <mergeCells count="92">
    <mergeCell ref="A1:R1"/>
    <mergeCell ref="A2:R2"/>
    <mergeCell ref="A54:R54"/>
    <mergeCell ref="A55:R55"/>
    <mergeCell ref="N4:N6"/>
    <mergeCell ref="N7:N9"/>
    <mergeCell ref="N10:N12"/>
    <mergeCell ref="N13:N15"/>
    <mergeCell ref="N16:N18"/>
    <mergeCell ref="N21:N23"/>
    <mergeCell ref="N24:N26"/>
    <mergeCell ref="N27:N28"/>
    <mergeCell ref="N29:N30"/>
    <mergeCell ref="N31:N32"/>
    <mergeCell ref="N33:N34"/>
    <mergeCell ref="N35:N36"/>
    <mergeCell ref="N37:N39"/>
    <mergeCell ref="N41:N43"/>
    <mergeCell ref="N46:N47"/>
    <mergeCell ref="O4:O6"/>
    <mergeCell ref="O7:O9"/>
    <mergeCell ref="O10:O12"/>
    <mergeCell ref="O13:O15"/>
    <mergeCell ref="O16:O18"/>
    <mergeCell ref="O21:O23"/>
    <mergeCell ref="O24:O26"/>
    <mergeCell ref="O27:O28"/>
    <mergeCell ref="O29:O30"/>
    <mergeCell ref="O31:O32"/>
    <mergeCell ref="O33:O34"/>
    <mergeCell ref="O35:O36"/>
    <mergeCell ref="O37:O39"/>
    <mergeCell ref="O41:O43"/>
    <mergeCell ref="O46:O47"/>
    <mergeCell ref="P4:P6"/>
    <mergeCell ref="P7:P9"/>
    <mergeCell ref="P10:P12"/>
    <mergeCell ref="P13:P15"/>
    <mergeCell ref="P16:P18"/>
    <mergeCell ref="P21:P23"/>
    <mergeCell ref="P24:P26"/>
    <mergeCell ref="P27:P28"/>
    <mergeCell ref="P29:P30"/>
    <mergeCell ref="P31:P32"/>
    <mergeCell ref="P33:P34"/>
    <mergeCell ref="P35:P36"/>
    <mergeCell ref="P37:P39"/>
    <mergeCell ref="P41:P43"/>
    <mergeCell ref="P46:P47"/>
    <mergeCell ref="Q4:Q6"/>
    <mergeCell ref="Q7:Q12"/>
    <mergeCell ref="Q13:Q15"/>
    <mergeCell ref="Q16:Q18"/>
    <mergeCell ref="Q21:Q23"/>
    <mergeCell ref="Q24:Q26"/>
    <mergeCell ref="Q27:Q28"/>
    <mergeCell ref="Q29:Q30"/>
    <mergeCell ref="Q31:Q32"/>
    <mergeCell ref="Q33:Q34"/>
    <mergeCell ref="Q35:Q36"/>
    <mergeCell ref="Q37:Q39"/>
    <mergeCell ref="Q41:Q43"/>
    <mergeCell ref="Q46:Q47"/>
    <mergeCell ref="Q57:Q58"/>
    <mergeCell ref="Q59:Q60"/>
    <mergeCell ref="Q61:Q63"/>
    <mergeCell ref="Q64:Q65"/>
    <mergeCell ref="Q66:Q67"/>
    <mergeCell ref="Q69:Q70"/>
    <mergeCell ref="Q71:Q72"/>
    <mergeCell ref="Q73:Q74"/>
    <mergeCell ref="Q81:Q83"/>
    <mergeCell ref="Q84:Q85"/>
    <mergeCell ref="Q86:Q87"/>
    <mergeCell ref="R21:R23"/>
    <mergeCell ref="R24:R26"/>
    <mergeCell ref="R27:R28"/>
    <mergeCell ref="R29:R30"/>
    <mergeCell ref="R31:R32"/>
    <mergeCell ref="R35:R36"/>
    <mergeCell ref="R37:R39"/>
    <mergeCell ref="R41:R43"/>
    <mergeCell ref="R46:R47"/>
    <mergeCell ref="R57:R58"/>
    <mergeCell ref="R59:R60"/>
    <mergeCell ref="R61:R63"/>
    <mergeCell ref="R64:R65"/>
    <mergeCell ref="R66:R67"/>
    <mergeCell ref="R69:R70"/>
    <mergeCell ref="R71:R72"/>
    <mergeCell ref="R73:R74"/>
    <mergeCell ref="R81:R8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opLeftCell="A40" workbookViewId="0">
      <selection activeCell="N20" sqref="N20"/>
    </sheetView>
  </sheetViews>
  <sheetFormatPr defaultColWidth="9" defaultRowHeight="13.5"/>
  <cols>
    <col min="1" max="1" width="13.2477876106195" style="73" customWidth="1"/>
    <col min="2" max="3" width="9" style="73"/>
    <col min="4" max="4" width="17.8761061946903" style="73" customWidth="1"/>
    <col min="5" max="5" width="14" style="73" customWidth="1"/>
    <col min="6" max="16384" width="9" style="73"/>
  </cols>
  <sheetData>
    <row r="1" s="22" customFormat="1" ht="21" customHeight="1" spans="1:12">
      <c r="A1" s="74" t="s">
        <v>142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="22" customFormat="1" ht="18" customHeight="1" spans="1:12">
      <c r="A2" s="75" t="s">
        <v>143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="8" customFormat="1" ht="30" customHeight="1" spans="1:12">
      <c r="A3" s="76" t="s">
        <v>144</v>
      </c>
      <c r="B3" s="76" t="s">
        <v>145</v>
      </c>
      <c r="C3" s="13" t="s">
        <v>4</v>
      </c>
      <c r="D3" s="13" t="s">
        <v>5</v>
      </c>
      <c r="E3" s="13" t="s">
        <v>8</v>
      </c>
      <c r="F3" s="13" t="s">
        <v>146</v>
      </c>
      <c r="G3" s="13" t="s">
        <v>147</v>
      </c>
      <c r="H3" s="13" t="s">
        <v>148</v>
      </c>
      <c r="I3" s="13" t="s">
        <v>149</v>
      </c>
      <c r="J3" s="13" t="s">
        <v>150</v>
      </c>
      <c r="K3" s="13" t="s">
        <v>151</v>
      </c>
      <c r="L3" s="13" t="s">
        <v>152</v>
      </c>
    </row>
    <row r="4" s="72" customFormat="1" ht="30" customHeight="1" spans="1:12">
      <c r="A4" s="70" t="s">
        <v>20</v>
      </c>
      <c r="B4" s="14" t="s">
        <v>67</v>
      </c>
      <c r="C4" s="14" t="s">
        <v>44</v>
      </c>
      <c r="D4" s="14" t="s">
        <v>45</v>
      </c>
      <c r="E4" s="32" t="s">
        <v>153</v>
      </c>
      <c r="F4" s="14">
        <v>6</v>
      </c>
      <c r="G4" s="14">
        <v>2</v>
      </c>
      <c r="H4" s="14">
        <v>1</v>
      </c>
      <c r="I4" s="32">
        <f t="shared" ref="I4:I6" si="0">F4*G4*H4</f>
        <v>12</v>
      </c>
      <c r="J4" s="32">
        <f t="shared" ref="J4:J16" si="1">I4*70</f>
        <v>840</v>
      </c>
      <c r="K4" s="70">
        <v>3360</v>
      </c>
      <c r="L4" s="81"/>
    </row>
    <row r="5" s="72" customFormat="1" ht="30" customHeight="1" spans="1:12">
      <c r="A5" s="77"/>
      <c r="B5" s="14" t="s">
        <v>67</v>
      </c>
      <c r="C5" s="14" t="s">
        <v>69</v>
      </c>
      <c r="D5" s="14" t="s">
        <v>70</v>
      </c>
      <c r="E5" s="32" t="s">
        <v>54</v>
      </c>
      <c r="F5" s="14">
        <v>6</v>
      </c>
      <c r="G5" s="14">
        <v>2</v>
      </c>
      <c r="H5" s="14">
        <v>1</v>
      </c>
      <c r="I5" s="32">
        <f t="shared" si="0"/>
        <v>12</v>
      </c>
      <c r="J5" s="32">
        <f t="shared" si="1"/>
        <v>840</v>
      </c>
      <c r="K5" s="77"/>
      <c r="L5" s="87"/>
    </row>
    <row r="6" s="72" customFormat="1" ht="30" customHeight="1" spans="1:12">
      <c r="A6" s="78"/>
      <c r="B6" s="14" t="s">
        <v>67</v>
      </c>
      <c r="C6" s="14" t="s">
        <v>68</v>
      </c>
      <c r="D6" s="14" t="s">
        <v>45</v>
      </c>
      <c r="E6" s="32" t="s">
        <v>54</v>
      </c>
      <c r="F6" s="14">
        <v>12</v>
      </c>
      <c r="G6" s="14">
        <v>2</v>
      </c>
      <c r="H6" s="14">
        <v>1</v>
      </c>
      <c r="I6" s="32">
        <f t="shared" si="0"/>
        <v>24</v>
      </c>
      <c r="J6" s="32">
        <f t="shared" si="1"/>
        <v>1680</v>
      </c>
      <c r="K6" s="78"/>
      <c r="L6" s="88"/>
    </row>
    <row r="7" s="72" customFormat="1" ht="30" customHeight="1" spans="1:12">
      <c r="A7" s="32" t="s">
        <v>20</v>
      </c>
      <c r="B7" s="79" t="s">
        <v>43</v>
      </c>
      <c r="C7" s="14" t="s">
        <v>44</v>
      </c>
      <c r="D7" s="14" t="s">
        <v>45</v>
      </c>
      <c r="E7" s="32" t="s">
        <v>154</v>
      </c>
      <c r="F7" s="14">
        <v>6</v>
      </c>
      <c r="G7" s="14">
        <v>3</v>
      </c>
      <c r="H7" s="14">
        <v>1</v>
      </c>
      <c r="I7" s="32">
        <v>18</v>
      </c>
      <c r="J7" s="32">
        <f t="shared" si="1"/>
        <v>1260</v>
      </c>
      <c r="K7" s="32">
        <v>1260</v>
      </c>
      <c r="L7" s="14"/>
    </row>
    <row r="8" s="72" customFormat="1" ht="30" customHeight="1" spans="1:12">
      <c r="A8" s="32" t="s">
        <v>20</v>
      </c>
      <c r="B8" s="14" t="s">
        <v>40</v>
      </c>
      <c r="C8" s="14" t="s">
        <v>41</v>
      </c>
      <c r="D8" s="14" t="s">
        <v>42</v>
      </c>
      <c r="E8" s="32" t="s">
        <v>30</v>
      </c>
      <c r="F8" s="14">
        <v>8</v>
      </c>
      <c r="G8" s="14">
        <v>2</v>
      </c>
      <c r="H8" s="14">
        <v>1</v>
      </c>
      <c r="I8" s="32">
        <f t="shared" ref="I8:I23" si="2">F8*G8*H8</f>
        <v>16</v>
      </c>
      <c r="J8" s="32">
        <f t="shared" si="1"/>
        <v>1120</v>
      </c>
      <c r="K8" s="32">
        <v>1120</v>
      </c>
      <c r="L8" s="14"/>
    </row>
    <row r="9" s="72" customFormat="1" ht="30" customHeight="1" spans="1:12">
      <c r="A9" s="70" t="s">
        <v>20</v>
      </c>
      <c r="B9" s="14" t="s">
        <v>37</v>
      </c>
      <c r="C9" s="14" t="s">
        <v>38</v>
      </c>
      <c r="D9" s="14" t="s">
        <v>39</v>
      </c>
      <c r="E9" s="32" t="s">
        <v>155</v>
      </c>
      <c r="F9" s="14">
        <v>8</v>
      </c>
      <c r="G9" s="14">
        <v>5</v>
      </c>
      <c r="H9" s="14">
        <v>1</v>
      </c>
      <c r="I9" s="32">
        <f t="shared" si="2"/>
        <v>40</v>
      </c>
      <c r="J9" s="32">
        <f t="shared" si="1"/>
        <v>2800</v>
      </c>
      <c r="K9" s="70">
        <v>3920</v>
      </c>
      <c r="L9" s="81"/>
    </row>
    <row r="10" s="72" customFormat="1" ht="30" customHeight="1" spans="1:12">
      <c r="A10" s="78"/>
      <c r="B10" s="14" t="s">
        <v>37</v>
      </c>
      <c r="C10" s="14" t="s">
        <v>38</v>
      </c>
      <c r="D10" s="14" t="s">
        <v>39</v>
      </c>
      <c r="E10" s="32" t="s">
        <v>30</v>
      </c>
      <c r="F10" s="14">
        <v>8</v>
      </c>
      <c r="G10" s="14">
        <v>2</v>
      </c>
      <c r="H10" s="14">
        <v>1</v>
      </c>
      <c r="I10" s="32">
        <f t="shared" si="2"/>
        <v>16</v>
      </c>
      <c r="J10" s="32">
        <f t="shared" si="1"/>
        <v>1120</v>
      </c>
      <c r="K10" s="78"/>
      <c r="L10" s="88"/>
    </row>
    <row r="11" s="72" customFormat="1" ht="30" customHeight="1" spans="1:12">
      <c r="A11" s="32" t="s">
        <v>20</v>
      </c>
      <c r="B11" s="14" t="s">
        <v>57</v>
      </c>
      <c r="C11" s="14" t="s">
        <v>58</v>
      </c>
      <c r="D11" s="14" t="s">
        <v>59</v>
      </c>
      <c r="E11" s="32" t="s">
        <v>60</v>
      </c>
      <c r="F11" s="14">
        <v>12</v>
      </c>
      <c r="G11" s="14">
        <v>2</v>
      </c>
      <c r="H11" s="14">
        <v>1</v>
      </c>
      <c r="I11" s="32">
        <f t="shared" si="2"/>
        <v>24</v>
      </c>
      <c r="J11" s="32">
        <f t="shared" si="1"/>
        <v>1680</v>
      </c>
      <c r="K11" s="14">
        <v>1680</v>
      </c>
      <c r="L11" s="14"/>
    </row>
    <row r="12" s="72" customFormat="1" ht="30" customHeight="1" spans="1:12">
      <c r="A12" s="32" t="s">
        <v>20</v>
      </c>
      <c r="B12" s="14" t="s">
        <v>156</v>
      </c>
      <c r="C12" s="14" t="s">
        <v>58</v>
      </c>
      <c r="D12" s="14" t="s">
        <v>59</v>
      </c>
      <c r="E12" s="32" t="s">
        <v>54</v>
      </c>
      <c r="F12" s="14">
        <v>12</v>
      </c>
      <c r="G12" s="14">
        <v>2</v>
      </c>
      <c r="H12" s="14">
        <v>1</v>
      </c>
      <c r="I12" s="32">
        <f t="shared" si="2"/>
        <v>24</v>
      </c>
      <c r="J12" s="32">
        <f t="shared" si="1"/>
        <v>1680</v>
      </c>
      <c r="K12" s="32">
        <v>1680</v>
      </c>
      <c r="L12" s="14"/>
    </row>
    <row r="13" s="72" customFormat="1" ht="30" customHeight="1" spans="1:12">
      <c r="A13" s="70" t="s">
        <v>20</v>
      </c>
      <c r="B13" s="80" t="s">
        <v>46</v>
      </c>
      <c r="C13" s="14" t="s">
        <v>47</v>
      </c>
      <c r="D13" s="14" t="s">
        <v>48</v>
      </c>
      <c r="E13" s="32" t="s">
        <v>155</v>
      </c>
      <c r="F13" s="14">
        <v>16</v>
      </c>
      <c r="G13" s="14">
        <v>5</v>
      </c>
      <c r="H13" s="14">
        <v>1</v>
      </c>
      <c r="I13" s="32">
        <f t="shared" si="2"/>
        <v>80</v>
      </c>
      <c r="J13" s="32">
        <f t="shared" si="1"/>
        <v>5600</v>
      </c>
      <c r="K13" s="70">
        <v>7840</v>
      </c>
      <c r="L13" s="81"/>
    </row>
    <row r="14" s="72" customFormat="1" ht="30" customHeight="1" spans="1:12">
      <c r="A14" s="78"/>
      <c r="B14" s="80" t="s">
        <v>46</v>
      </c>
      <c r="C14" s="14" t="s">
        <v>47</v>
      </c>
      <c r="D14" s="14" t="s">
        <v>48</v>
      </c>
      <c r="E14" s="32" t="s">
        <v>30</v>
      </c>
      <c r="F14" s="14">
        <v>16</v>
      </c>
      <c r="G14" s="14">
        <v>2</v>
      </c>
      <c r="H14" s="14">
        <v>1</v>
      </c>
      <c r="I14" s="32">
        <f t="shared" si="2"/>
        <v>32</v>
      </c>
      <c r="J14" s="32">
        <f t="shared" si="1"/>
        <v>2240</v>
      </c>
      <c r="K14" s="78"/>
      <c r="L14" s="88"/>
    </row>
    <row r="15" s="72" customFormat="1" ht="30" customHeight="1" spans="1:12">
      <c r="A15" s="70" t="s">
        <v>20</v>
      </c>
      <c r="B15" s="81" t="s">
        <v>66</v>
      </c>
      <c r="C15" s="14" t="s">
        <v>63</v>
      </c>
      <c r="D15" s="14" t="s">
        <v>64</v>
      </c>
      <c r="E15" s="32" t="s">
        <v>30</v>
      </c>
      <c r="F15" s="14">
        <v>4</v>
      </c>
      <c r="G15" s="14">
        <v>2</v>
      </c>
      <c r="H15" s="14">
        <v>1</v>
      </c>
      <c r="I15" s="32">
        <f t="shared" si="2"/>
        <v>8</v>
      </c>
      <c r="J15" s="32">
        <f t="shared" si="1"/>
        <v>560</v>
      </c>
      <c r="K15" s="70">
        <v>1120</v>
      </c>
      <c r="L15" s="81"/>
    </row>
    <row r="16" s="72" customFormat="1" ht="30" customHeight="1" spans="1:12">
      <c r="A16" s="78"/>
      <c r="B16" s="81" t="s">
        <v>66</v>
      </c>
      <c r="C16" s="14" t="s">
        <v>63</v>
      </c>
      <c r="D16" s="14" t="s">
        <v>64</v>
      </c>
      <c r="E16" s="32" t="s">
        <v>54</v>
      </c>
      <c r="F16" s="14">
        <v>4</v>
      </c>
      <c r="G16" s="14">
        <v>2</v>
      </c>
      <c r="H16" s="14">
        <v>1</v>
      </c>
      <c r="I16" s="32">
        <f t="shared" si="2"/>
        <v>8</v>
      </c>
      <c r="J16" s="32">
        <f t="shared" si="1"/>
        <v>560</v>
      </c>
      <c r="K16" s="78"/>
      <c r="L16" s="88"/>
    </row>
    <row r="17" s="72" customFormat="1" ht="30" customHeight="1" spans="1:12">
      <c r="A17" s="32" t="s">
        <v>20</v>
      </c>
      <c r="B17" s="14" t="s">
        <v>80</v>
      </c>
      <c r="C17" s="82" t="s">
        <v>81</v>
      </c>
      <c r="D17" s="14" t="s">
        <v>82</v>
      </c>
      <c r="E17" s="32" t="s">
        <v>157</v>
      </c>
      <c r="F17" s="14">
        <v>12</v>
      </c>
      <c r="G17" s="14">
        <v>1</v>
      </c>
      <c r="H17" s="14">
        <v>1.1</v>
      </c>
      <c r="I17" s="14">
        <f t="shared" si="2"/>
        <v>13.2</v>
      </c>
      <c r="J17" s="32">
        <f t="shared" ref="J17:J23" si="3">F17*G17*H17*70</f>
        <v>924</v>
      </c>
      <c r="K17" s="32">
        <v>924</v>
      </c>
      <c r="L17" s="14"/>
    </row>
    <row r="18" s="72" customFormat="1" ht="30" customHeight="1" spans="1:12">
      <c r="A18" s="32" t="s">
        <v>20</v>
      </c>
      <c r="B18" s="14" t="s">
        <v>158</v>
      </c>
      <c r="C18" s="82" t="s">
        <v>159</v>
      </c>
      <c r="D18" s="14" t="s">
        <v>160</v>
      </c>
      <c r="E18" s="32" t="s">
        <v>161</v>
      </c>
      <c r="F18" s="14">
        <v>12</v>
      </c>
      <c r="G18" s="14">
        <v>1</v>
      </c>
      <c r="H18" s="14">
        <v>1.1</v>
      </c>
      <c r="I18" s="14">
        <f t="shared" si="2"/>
        <v>13.2</v>
      </c>
      <c r="J18" s="32">
        <f t="shared" si="3"/>
        <v>924</v>
      </c>
      <c r="K18" s="32">
        <v>924</v>
      </c>
      <c r="L18" s="14"/>
    </row>
    <row r="19" s="72" customFormat="1" ht="30" customHeight="1" spans="1:12">
      <c r="A19" s="83" t="s">
        <v>20</v>
      </c>
      <c r="B19" s="80" t="s">
        <v>74</v>
      </c>
      <c r="C19" s="83" t="s">
        <v>75</v>
      </c>
      <c r="D19" s="14" t="s">
        <v>76</v>
      </c>
      <c r="E19" s="32" t="s">
        <v>162</v>
      </c>
      <c r="F19" s="14">
        <v>16</v>
      </c>
      <c r="G19" s="14">
        <v>1</v>
      </c>
      <c r="H19" s="14">
        <v>1.1</v>
      </c>
      <c r="I19" s="14">
        <f t="shared" si="2"/>
        <v>17.6</v>
      </c>
      <c r="J19" s="32">
        <f t="shared" si="3"/>
        <v>1232</v>
      </c>
      <c r="K19" s="32">
        <v>4816</v>
      </c>
      <c r="L19" s="81"/>
    </row>
    <row r="20" s="72" customFormat="1" ht="30" customHeight="1" spans="1:12">
      <c r="A20" s="83"/>
      <c r="B20" s="80" t="s">
        <v>74</v>
      </c>
      <c r="C20" s="83" t="s">
        <v>75</v>
      </c>
      <c r="D20" s="14" t="s">
        <v>76</v>
      </c>
      <c r="E20" s="32" t="s">
        <v>163</v>
      </c>
      <c r="F20" s="14">
        <v>16</v>
      </c>
      <c r="G20" s="14">
        <v>1</v>
      </c>
      <c r="H20" s="14">
        <v>1</v>
      </c>
      <c r="I20" s="14">
        <f t="shared" si="2"/>
        <v>16</v>
      </c>
      <c r="J20" s="32">
        <f t="shared" si="3"/>
        <v>1120</v>
      </c>
      <c r="K20" s="32"/>
      <c r="L20" s="87"/>
    </row>
    <row r="21" s="72" customFormat="1" ht="30" customHeight="1" spans="1:12">
      <c r="A21" s="83"/>
      <c r="B21" s="80" t="s">
        <v>74</v>
      </c>
      <c r="C21" s="83" t="s">
        <v>75</v>
      </c>
      <c r="D21" s="14" t="s">
        <v>76</v>
      </c>
      <c r="E21" s="32" t="s">
        <v>164</v>
      </c>
      <c r="F21" s="14">
        <v>16</v>
      </c>
      <c r="G21" s="14">
        <v>1</v>
      </c>
      <c r="H21" s="14">
        <v>1.1</v>
      </c>
      <c r="I21" s="14">
        <f t="shared" si="2"/>
        <v>17.6</v>
      </c>
      <c r="J21" s="32">
        <f t="shared" si="3"/>
        <v>1232</v>
      </c>
      <c r="K21" s="32"/>
      <c r="L21" s="87"/>
    </row>
    <row r="22" s="72" customFormat="1" ht="30" customHeight="1" spans="1:12">
      <c r="A22" s="83"/>
      <c r="B22" s="80" t="s">
        <v>74</v>
      </c>
      <c r="C22" s="83" t="s">
        <v>75</v>
      </c>
      <c r="D22" s="14" t="s">
        <v>76</v>
      </c>
      <c r="E22" s="32" t="s">
        <v>165</v>
      </c>
      <c r="F22" s="14">
        <v>16</v>
      </c>
      <c r="G22" s="14">
        <v>1</v>
      </c>
      <c r="H22" s="14">
        <v>1.1</v>
      </c>
      <c r="I22" s="14">
        <f t="shared" si="2"/>
        <v>17.6</v>
      </c>
      <c r="J22" s="32">
        <f t="shared" si="3"/>
        <v>1232</v>
      </c>
      <c r="K22" s="32"/>
      <c r="L22" s="88"/>
    </row>
    <row r="23" s="72" customFormat="1" ht="30" customHeight="1" spans="1:12">
      <c r="A23" s="83" t="s">
        <v>20</v>
      </c>
      <c r="B23" s="14" t="s">
        <v>77</v>
      </c>
      <c r="C23" s="83" t="s">
        <v>78</v>
      </c>
      <c r="D23" s="14" t="s">
        <v>79</v>
      </c>
      <c r="E23" s="32" t="s">
        <v>166</v>
      </c>
      <c r="F23" s="14">
        <v>12</v>
      </c>
      <c r="G23" s="14">
        <v>1</v>
      </c>
      <c r="H23" s="14">
        <v>1.1</v>
      </c>
      <c r="I23" s="14">
        <f t="shared" si="2"/>
        <v>13.2</v>
      </c>
      <c r="J23" s="32">
        <f t="shared" si="3"/>
        <v>924</v>
      </c>
      <c r="K23" s="32">
        <v>924</v>
      </c>
      <c r="L23" s="89"/>
    </row>
    <row r="27" s="8" customFormat="1" ht="23" customHeight="1" spans="1:12">
      <c r="A27" s="74" t="s">
        <v>167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</row>
    <row r="28" s="8" customFormat="1" ht="21" customHeight="1" spans="1:11">
      <c r="A28" s="84" t="s">
        <v>143</v>
      </c>
      <c r="B28" s="85"/>
      <c r="C28" s="84"/>
      <c r="D28" s="84"/>
      <c r="E28" s="84"/>
      <c r="F28" s="84"/>
      <c r="G28" s="84"/>
      <c r="H28" s="84"/>
      <c r="I28" s="84"/>
      <c r="J28" s="84"/>
      <c r="K28" s="20"/>
    </row>
    <row r="29" s="8" customFormat="1" ht="30" customHeight="1" spans="1:12">
      <c r="A29" s="13" t="s">
        <v>144</v>
      </c>
      <c r="B29" s="76" t="s">
        <v>168</v>
      </c>
      <c r="C29" s="13" t="s">
        <v>4</v>
      </c>
      <c r="D29" s="13" t="s">
        <v>5</v>
      </c>
      <c r="E29" s="13" t="s">
        <v>8</v>
      </c>
      <c r="F29" s="13" t="s">
        <v>146</v>
      </c>
      <c r="G29" s="13" t="s">
        <v>147</v>
      </c>
      <c r="H29" s="13" t="s">
        <v>169</v>
      </c>
      <c r="I29" s="13" t="s">
        <v>149</v>
      </c>
      <c r="J29" s="13" t="s">
        <v>150</v>
      </c>
      <c r="K29" s="13" t="s">
        <v>170</v>
      </c>
      <c r="L29" s="13" t="s">
        <v>152</v>
      </c>
    </row>
    <row r="30" s="8" customFormat="1" ht="32" customHeight="1" spans="1:12">
      <c r="A30" s="83" t="s">
        <v>20</v>
      </c>
      <c r="B30" s="80" t="s">
        <v>46</v>
      </c>
      <c r="C30" s="14" t="s">
        <v>111</v>
      </c>
      <c r="D30" s="14" t="s">
        <v>112</v>
      </c>
      <c r="E30" s="32" t="s">
        <v>171</v>
      </c>
      <c r="F30" s="14">
        <v>8</v>
      </c>
      <c r="G30" s="14">
        <v>2</v>
      </c>
      <c r="H30" s="14">
        <v>1</v>
      </c>
      <c r="I30" s="90">
        <f>F30*G30*1</f>
        <v>16</v>
      </c>
      <c r="J30" s="90">
        <f t="shared" ref="J30:J43" si="4">I30*70</f>
        <v>1120</v>
      </c>
      <c r="K30" s="91">
        <f>J30+J31</f>
        <v>3360</v>
      </c>
      <c r="L30" s="32"/>
    </row>
    <row r="31" s="8" customFormat="1" ht="32" customHeight="1" spans="1:12">
      <c r="A31" s="83"/>
      <c r="B31" s="80" t="s">
        <v>46</v>
      </c>
      <c r="C31" s="14" t="s">
        <v>114</v>
      </c>
      <c r="D31" s="14" t="s">
        <v>172</v>
      </c>
      <c r="E31" s="32" t="s">
        <v>173</v>
      </c>
      <c r="F31" s="14">
        <v>16</v>
      </c>
      <c r="G31" s="14">
        <v>2</v>
      </c>
      <c r="H31" s="14">
        <v>1</v>
      </c>
      <c r="I31" s="90">
        <f>F31*G31*1</f>
        <v>32</v>
      </c>
      <c r="J31" s="90">
        <f t="shared" si="4"/>
        <v>2240</v>
      </c>
      <c r="K31" s="92"/>
      <c r="L31" s="32"/>
    </row>
    <row r="32" s="8" customFormat="1" ht="32" customHeight="1" spans="1:12">
      <c r="A32" s="83" t="s">
        <v>20</v>
      </c>
      <c r="B32" s="80" t="s">
        <v>77</v>
      </c>
      <c r="C32" s="14" t="s">
        <v>174</v>
      </c>
      <c r="D32" s="14" t="s">
        <v>76</v>
      </c>
      <c r="E32" s="32" t="s">
        <v>173</v>
      </c>
      <c r="F32" s="14">
        <v>16</v>
      </c>
      <c r="G32" s="14">
        <v>1</v>
      </c>
      <c r="H32" s="14">
        <v>1.1</v>
      </c>
      <c r="I32" s="90">
        <f t="shared" ref="I32:I43" si="5">F32*G32*H32</f>
        <v>17.6</v>
      </c>
      <c r="J32" s="90">
        <f t="shared" si="4"/>
        <v>1232</v>
      </c>
      <c r="K32" s="91">
        <f>J32+J33</f>
        <v>2464</v>
      </c>
      <c r="L32" s="32"/>
    </row>
    <row r="33" s="8" customFormat="1" ht="32" customHeight="1" spans="1:12">
      <c r="A33" s="83"/>
      <c r="B33" s="80" t="s">
        <v>77</v>
      </c>
      <c r="C33" s="14" t="s">
        <v>75</v>
      </c>
      <c r="D33" s="14" t="s">
        <v>76</v>
      </c>
      <c r="E33" s="32" t="s">
        <v>175</v>
      </c>
      <c r="F33" s="14">
        <v>16</v>
      </c>
      <c r="G33" s="14">
        <v>1</v>
      </c>
      <c r="H33" s="14">
        <v>1.1</v>
      </c>
      <c r="I33" s="90">
        <f t="shared" si="5"/>
        <v>17.6</v>
      </c>
      <c r="J33" s="90">
        <f t="shared" si="4"/>
        <v>1232</v>
      </c>
      <c r="K33" s="92"/>
      <c r="L33" s="32"/>
    </row>
    <row r="34" s="8" customFormat="1" ht="32" customHeight="1" spans="1:12">
      <c r="A34" s="83" t="s">
        <v>20</v>
      </c>
      <c r="B34" s="14" t="s">
        <v>138</v>
      </c>
      <c r="C34" s="14" t="s">
        <v>139</v>
      </c>
      <c r="D34" s="14" t="s">
        <v>140</v>
      </c>
      <c r="E34" s="32" t="s">
        <v>176</v>
      </c>
      <c r="F34" s="14">
        <v>6</v>
      </c>
      <c r="G34" s="14">
        <v>3</v>
      </c>
      <c r="H34" s="14">
        <v>1.1</v>
      </c>
      <c r="I34" s="90">
        <f t="shared" si="5"/>
        <v>19.8</v>
      </c>
      <c r="J34" s="90">
        <f t="shared" si="4"/>
        <v>1386</v>
      </c>
      <c r="K34" s="90">
        <f t="shared" ref="K34:K43" si="6">J34</f>
        <v>1386</v>
      </c>
      <c r="L34" s="32"/>
    </row>
    <row r="35" s="8" customFormat="1" ht="32" customHeight="1" spans="1:12">
      <c r="A35" s="83" t="s">
        <v>20</v>
      </c>
      <c r="B35" s="14" t="s">
        <v>141</v>
      </c>
      <c r="C35" s="14" t="s">
        <v>139</v>
      </c>
      <c r="D35" s="14" t="s">
        <v>140</v>
      </c>
      <c r="E35" s="32" t="s">
        <v>176</v>
      </c>
      <c r="F35" s="14">
        <v>6</v>
      </c>
      <c r="G35" s="14">
        <v>3</v>
      </c>
      <c r="H35" s="14">
        <v>1.1</v>
      </c>
      <c r="I35" s="90">
        <f t="shared" si="5"/>
        <v>19.8</v>
      </c>
      <c r="J35" s="90">
        <f t="shared" si="4"/>
        <v>1386</v>
      </c>
      <c r="K35" s="90">
        <f t="shared" si="6"/>
        <v>1386</v>
      </c>
      <c r="L35" s="32"/>
    </row>
    <row r="36" s="8" customFormat="1" ht="32" customHeight="1" spans="1:12">
      <c r="A36" s="83" t="s">
        <v>20</v>
      </c>
      <c r="B36" s="14" t="s">
        <v>89</v>
      </c>
      <c r="C36" s="14" t="s">
        <v>90</v>
      </c>
      <c r="D36" s="14" t="s">
        <v>91</v>
      </c>
      <c r="E36" s="32" t="s">
        <v>177</v>
      </c>
      <c r="F36" s="14">
        <v>12</v>
      </c>
      <c r="G36" s="14">
        <v>2</v>
      </c>
      <c r="H36" s="14">
        <v>1.1</v>
      </c>
      <c r="I36" s="90">
        <f t="shared" si="5"/>
        <v>26.4</v>
      </c>
      <c r="J36" s="90">
        <f t="shared" si="4"/>
        <v>1848</v>
      </c>
      <c r="K36" s="90">
        <f t="shared" si="6"/>
        <v>1848</v>
      </c>
      <c r="L36" s="32"/>
    </row>
    <row r="37" s="8" customFormat="1" ht="32" customHeight="1" spans="1:12">
      <c r="A37" s="83" t="s">
        <v>20</v>
      </c>
      <c r="B37" s="14" t="s">
        <v>121</v>
      </c>
      <c r="C37" s="14" t="s">
        <v>122</v>
      </c>
      <c r="D37" s="14" t="s">
        <v>123</v>
      </c>
      <c r="E37" s="32" t="s">
        <v>176</v>
      </c>
      <c r="F37" s="14">
        <v>12</v>
      </c>
      <c r="G37" s="14">
        <v>6</v>
      </c>
      <c r="H37" s="14">
        <v>1</v>
      </c>
      <c r="I37" s="90">
        <f t="shared" si="5"/>
        <v>72</v>
      </c>
      <c r="J37" s="90">
        <f t="shared" si="4"/>
        <v>5040</v>
      </c>
      <c r="K37" s="90">
        <f t="shared" si="6"/>
        <v>5040</v>
      </c>
      <c r="L37" s="32"/>
    </row>
    <row r="38" s="8" customFormat="1" ht="32" customHeight="1" spans="1:12">
      <c r="A38" s="83" t="s">
        <v>20</v>
      </c>
      <c r="B38" s="35" t="s">
        <v>80</v>
      </c>
      <c r="C38" s="14" t="s">
        <v>137</v>
      </c>
      <c r="D38" s="14" t="s">
        <v>82</v>
      </c>
      <c r="E38" s="32" t="s">
        <v>176</v>
      </c>
      <c r="F38" s="14">
        <v>12</v>
      </c>
      <c r="G38" s="14">
        <v>6</v>
      </c>
      <c r="H38" s="14">
        <v>1</v>
      </c>
      <c r="I38" s="90">
        <f t="shared" si="5"/>
        <v>72</v>
      </c>
      <c r="J38" s="90">
        <f t="shared" si="4"/>
        <v>5040</v>
      </c>
      <c r="K38" s="90">
        <f t="shared" si="6"/>
        <v>5040</v>
      </c>
      <c r="L38" s="32"/>
    </row>
    <row r="39" s="8" customFormat="1" ht="32" customHeight="1" spans="1:12">
      <c r="A39" s="83" t="s">
        <v>20</v>
      </c>
      <c r="B39" s="14" t="s">
        <v>129</v>
      </c>
      <c r="C39" s="14" t="s">
        <v>127</v>
      </c>
      <c r="D39" s="14" t="s">
        <v>128</v>
      </c>
      <c r="E39" s="32" t="s">
        <v>178</v>
      </c>
      <c r="F39" s="14">
        <v>8</v>
      </c>
      <c r="G39" s="14">
        <v>1</v>
      </c>
      <c r="H39" s="14">
        <v>1</v>
      </c>
      <c r="I39" s="90">
        <f t="shared" si="5"/>
        <v>8</v>
      </c>
      <c r="J39" s="90">
        <f t="shared" si="4"/>
        <v>560</v>
      </c>
      <c r="K39" s="90">
        <f t="shared" si="6"/>
        <v>560</v>
      </c>
      <c r="L39" s="32"/>
    </row>
    <row r="40" s="8" customFormat="1" ht="32" customHeight="1" spans="1:12">
      <c r="A40" s="83" t="s">
        <v>20</v>
      </c>
      <c r="B40" s="14" t="s">
        <v>126</v>
      </c>
      <c r="C40" s="14" t="s">
        <v>127</v>
      </c>
      <c r="D40" s="14" t="s">
        <v>128</v>
      </c>
      <c r="E40" s="32" t="s">
        <v>179</v>
      </c>
      <c r="F40" s="14">
        <v>8</v>
      </c>
      <c r="G40" s="14">
        <v>1</v>
      </c>
      <c r="H40" s="14">
        <v>1</v>
      </c>
      <c r="I40" s="90">
        <f t="shared" si="5"/>
        <v>8</v>
      </c>
      <c r="J40" s="90">
        <f t="shared" si="4"/>
        <v>560</v>
      </c>
      <c r="K40" s="90">
        <f t="shared" si="6"/>
        <v>560</v>
      </c>
      <c r="L40" s="32"/>
    </row>
    <row r="41" s="8" customFormat="1" ht="32" customHeight="1" spans="1:12">
      <c r="A41" s="83" t="s">
        <v>20</v>
      </c>
      <c r="B41" s="14" t="s">
        <v>57</v>
      </c>
      <c r="C41" s="14" t="s">
        <v>58</v>
      </c>
      <c r="D41" s="14" t="s">
        <v>59</v>
      </c>
      <c r="E41" s="32" t="s">
        <v>180</v>
      </c>
      <c r="F41" s="14">
        <v>6</v>
      </c>
      <c r="G41" s="14">
        <v>4</v>
      </c>
      <c r="H41" s="14">
        <v>1</v>
      </c>
      <c r="I41" s="90">
        <f t="shared" si="5"/>
        <v>24</v>
      </c>
      <c r="J41" s="90">
        <f t="shared" si="4"/>
        <v>1680</v>
      </c>
      <c r="K41" s="90">
        <f t="shared" si="6"/>
        <v>1680</v>
      </c>
      <c r="L41" s="32"/>
    </row>
    <row r="42" s="8" customFormat="1" ht="32" customHeight="1" spans="1:12">
      <c r="A42" s="83" t="s">
        <v>20</v>
      </c>
      <c r="B42" s="14" t="s">
        <v>97</v>
      </c>
      <c r="C42" s="14" t="s">
        <v>98</v>
      </c>
      <c r="D42" s="14" t="s">
        <v>99</v>
      </c>
      <c r="E42" s="32" t="s">
        <v>181</v>
      </c>
      <c r="F42" s="14">
        <v>8</v>
      </c>
      <c r="G42" s="14">
        <v>6</v>
      </c>
      <c r="H42" s="14">
        <v>1</v>
      </c>
      <c r="I42" s="90">
        <f t="shared" si="5"/>
        <v>48</v>
      </c>
      <c r="J42" s="90">
        <f t="shared" si="4"/>
        <v>3360</v>
      </c>
      <c r="K42" s="90">
        <f t="shared" si="6"/>
        <v>3360</v>
      </c>
      <c r="L42" s="32"/>
    </row>
    <row r="43" s="8" customFormat="1" ht="32" customHeight="1" spans="1:12">
      <c r="A43" s="83" t="s">
        <v>20</v>
      </c>
      <c r="B43" s="14" t="s">
        <v>103</v>
      </c>
      <c r="C43" s="14" t="s">
        <v>106</v>
      </c>
      <c r="D43" s="14" t="s">
        <v>107</v>
      </c>
      <c r="E43" s="86" t="s">
        <v>182</v>
      </c>
      <c r="F43" s="14">
        <v>12</v>
      </c>
      <c r="G43" s="14">
        <v>2</v>
      </c>
      <c r="H43" s="14">
        <v>1</v>
      </c>
      <c r="I43" s="90">
        <f t="shared" si="5"/>
        <v>24</v>
      </c>
      <c r="J43" s="90">
        <f t="shared" si="4"/>
        <v>1680</v>
      </c>
      <c r="K43" s="90">
        <f t="shared" si="6"/>
        <v>1680</v>
      </c>
      <c r="L43" s="32"/>
    </row>
  </sheetData>
  <mergeCells count="23">
    <mergeCell ref="A1:L1"/>
    <mergeCell ref="A2:L2"/>
    <mergeCell ref="A27:L27"/>
    <mergeCell ref="A28:J28"/>
    <mergeCell ref="A4:A6"/>
    <mergeCell ref="A9:A10"/>
    <mergeCell ref="A13:A14"/>
    <mergeCell ref="A15:A16"/>
    <mergeCell ref="A19:A22"/>
    <mergeCell ref="A30:A31"/>
    <mergeCell ref="A32:A33"/>
    <mergeCell ref="K4:K6"/>
    <mergeCell ref="K9:K10"/>
    <mergeCell ref="K13:K14"/>
    <mergeCell ref="K15:K16"/>
    <mergeCell ref="K19:K22"/>
    <mergeCell ref="K30:K31"/>
    <mergeCell ref="K32:K33"/>
    <mergeCell ref="L4:L6"/>
    <mergeCell ref="L9:L10"/>
    <mergeCell ref="L13:L14"/>
    <mergeCell ref="L15:L16"/>
    <mergeCell ref="L19:L2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workbookViewId="0">
      <selection activeCell="R37" sqref="R37:R38"/>
    </sheetView>
  </sheetViews>
  <sheetFormatPr defaultColWidth="9" defaultRowHeight="13.5"/>
  <sheetData>
    <row r="1" s="8" customFormat="1" ht="36" customHeight="1" spans="1:17">
      <c r="A1" s="24" t="s">
        <v>183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="22" customFormat="1" ht="31" customHeight="1" spans="1:17">
      <c r="A2" s="25" t="s">
        <v>184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="9" customFormat="1" ht="51" customHeight="1" spans="1:17">
      <c r="A3" s="27" t="s">
        <v>185</v>
      </c>
      <c r="B3" s="27" t="s">
        <v>186</v>
      </c>
      <c r="C3" s="27" t="s">
        <v>187</v>
      </c>
      <c r="D3" s="28" t="s">
        <v>188</v>
      </c>
      <c r="E3" s="28" t="s">
        <v>5</v>
      </c>
      <c r="F3" s="28" t="s">
        <v>189</v>
      </c>
      <c r="G3" s="28" t="s">
        <v>8</v>
      </c>
      <c r="H3" s="28" t="s">
        <v>190</v>
      </c>
      <c r="I3" s="28" t="s">
        <v>191</v>
      </c>
      <c r="J3" s="28" t="s">
        <v>192</v>
      </c>
      <c r="K3" s="28" t="s">
        <v>193</v>
      </c>
      <c r="L3" s="28" t="s">
        <v>194</v>
      </c>
      <c r="M3" s="28" t="s">
        <v>195</v>
      </c>
      <c r="N3" s="28" t="s">
        <v>13</v>
      </c>
      <c r="O3" s="28" t="s">
        <v>170</v>
      </c>
      <c r="P3" s="28" t="s">
        <v>196</v>
      </c>
      <c r="Q3" s="28" t="s">
        <v>197</v>
      </c>
    </row>
    <row r="4" s="9" customFormat="1" ht="28" customHeight="1" spans="1:17">
      <c r="A4" s="29">
        <v>1</v>
      </c>
      <c r="B4" s="30" t="s">
        <v>20</v>
      </c>
      <c r="C4" s="31" t="s">
        <v>198</v>
      </c>
      <c r="D4" s="32" t="s">
        <v>199</v>
      </c>
      <c r="E4" s="32" t="s">
        <v>200</v>
      </c>
      <c r="F4" s="32" t="s">
        <v>201</v>
      </c>
      <c r="G4" s="32" t="s">
        <v>202</v>
      </c>
      <c r="H4" s="32">
        <v>2</v>
      </c>
      <c r="I4" s="32">
        <v>45</v>
      </c>
      <c r="J4" s="32">
        <v>0.6</v>
      </c>
      <c r="K4" s="32">
        <v>45</v>
      </c>
      <c r="L4" s="32">
        <v>0.3</v>
      </c>
      <c r="M4" s="32">
        <v>0</v>
      </c>
      <c r="N4" s="32">
        <f t="shared" ref="N4:N25" si="0">H4*J4*K4+H4*L4*M4</f>
        <v>54</v>
      </c>
      <c r="O4" s="57">
        <v>109.2</v>
      </c>
      <c r="P4" s="57">
        <v>7644</v>
      </c>
      <c r="Q4" s="57"/>
    </row>
    <row r="5" s="9" customFormat="1" ht="28" customHeight="1" spans="1:17">
      <c r="A5" s="33"/>
      <c r="B5" s="30"/>
      <c r="C5" s="34"/>
      <c r="D5" s="32" t="s">
        <v>199</v>
      </c>
      <c r="E5" s="32" t="s">
        <v>200</v>
      </c>
      <c r="F5" s="32" t="s">
        <v>201</v>
      </c>
      <c r="G5" s="32" t="s">
        <v>203</v>
      </c>
      <c r="H5" s="32">
        <v>2</v>
      </c>
      <c r="I5" s="32">
        <v>46</v>
      </c>
      <c r="J5" s="32">
        <v>0.6</v>
      </c>
      <c r="K5" s="32">
        <v>46</v>
      </c>
      <c r="L5" s="32">
        <v>0.3</v>
      </c>
      <c r="M5" s="32">
        <v>0</v>
      </c>
      <c r="N5" s="32">
        <f t="shared" si="0"/>
        <v>55.2</v>
      </c>
      <c r="O5" s="58"/>
      <c r="P5" s="58"/>
      <c r="Q5" s="58"/>
    </row>
    <row r="6" s="9" customFormat="1" ht="28" customHeight="1" spans="1:17">
      <c r="A6" s="29">
        <v>2</v>
      </c>
      <c r="B6" s="35" t="s">
        <v>20</v>
      </c>
      <c r="C6" s="31" t="s">
        <v>57</v>
      </c>
      <c r="D6" s="32" t="s">
        <v>204</v>
      </c>
      <c r="E6" s="32" t="s">
        <v>205</v>
      </c>
      <c r="F6" s="32" t="s">
        <v>201</v>
      </c>
      <c r="G6" s="32" t="s">
        <v>206</v>
      </c>
      <c r="H6" s="32">
        <v>2</v>
      </c>
      <c r="I6" s="32">
        <v>49</v>
      </c>
      <c r="J6" s="32">
        <v>0.6</v>
      </c>
      <c r="K6" s="32">
        <v>49</v>
      </c>
      <c r="L6" s="32">
        <v>0.3</v>
      </c>
      <c r="M6" s="32">
        <v>0</v>
      </c>
      <c r="N6" s="32">
        <f t="shared" si="0"/>
        <v>58.8</v>
      </c>
      <c r="O6" s="57">
        <v>114</v>
      </c>
      <c r="P6" s="57">
        <v>7980</v>
      </c>
      <c r="Q6" s="57"/>
    </row>
    <row r="7" s="23" customFormat="1" ht="28" customHeight="1" spans="1:17">
      <c r="A7" s="33"/>
      <c r="B7" s="35"/>
      <c r="C7" s="34"/>
      <c r="D7" s="32" t="s">
        <v>204</v>
      </c>
      <c r="E7" s="32" t="s">
        <v>205</v>
      </c>
      <c r="F7" s="32" t="s">
        <v>201</v>
      </c>
      <c r="G7" s="32" t="s">
        <v>207</v>
      </c>
      <c r="H7" s="32">
        <v>2</v>
      </c>
      <c r="I7" s="32">
        <v>46</v>
      </c>
      <c r="J7" s="32">
        <v>0.6</v>
      </c>
      <c r="K7" s="16">
        <v>46</v>
      </c>
      <c r="L7" s="32">
        <v>0.3</v>
      </c>
      <c r="M7" s="32">
        <v>0</v>
      </c>
      <c r="N7" s="32">
        <f t="shared" si="0"/>
        <v>55.2</v>
      </c>
      <c r="O7" s="58"/>
      <c r="P7" s="58"/>
      <c r="Q7" s="58"/>
    </row>
    <row r="8" s="9" customFormat="1" ht="28" customHeight="1" spans="1:17">
      <c r="A8" s="29">
        <v>3</v>
      </c>
      <c r="B8" s="35" t="s">
        <v>20</v>
      </c>
      <c r="C8" s="31" t="s">
        <v>61</v>
      </c>
      <c r="D8" s="32" t="s">
        <v>204</v>
      </c>
      <c r="E8" s="32" t="s">
        <v>205</v>
      </c>
      <c r="F8" s="32" t="s">
        <v>201</v>
      </c>
      <c r="G8" s="32" t="s">
        <v>208</v>
      </c>
      <c r="H8" s="32">
        <v>2</v>
      </c>
      <c r="I8" s="32">
        <v>49</v>
      </c>
      <c r="J8" s="32">
        <v>0.6</v>
      </c>
      <c r="K8" s="32">
        <v>49</v>
      </c>
      <c r="L8" s="32">
        <v>0.3</v>
      </c>
      <c r="M8" s="32">
        <v>0</v>
      </c>
      <c r="N8" s="32">
        <f t="shared" si="0"/>
        <v>58.8</v>
      </c>
      <c r="O8" s="57">
        <v>111.6</v>
      </c>
      <c r="P8" s="57">
        <v>7812</v>
      </c>
      <c r="Q8" s="57"/>
    </row>
    <row r="9" s="23" customFormat="1" ht="28" customHeight="1" spans="1:17">
      <c r="A9" s="33"/>
      <c r="B9" s="35"/>
      <c r="C9" s="34"/>
      <c r="D9" s="32" t="s">
        <v>204</v>
      </c>
      <c r="E9" s="32" t="s">
        <v>205</v>
      </c>
      <c r="F9" s="32" t="s">
        <v>201</v>
      </c>
      <c r="G9" s="32" t="s">
        <v>209</v>
      </c>
      <c r="H9" s="32">
        <v>2</v>
      </c>
      <c r="I9" s="32">
        <v>44</v>
      </c>
      <c r="J9" s="32">
        <v>0.6</v>
      </c>
      <c r="K9" s="16">
        <v>44</v>
      </c>
      <c r="L9" s="32">
        <v>0.3</v>
      </c>
      <c r="M9" s="32">
        <v>0</v>
      </c>
      <c r="N9" s="32">
        <f t="shared" si="0"/>
        <v>52.8</v>
      </c>
      <c r="O9" s="58"/>
      <c r="P9" s="58"/>
      <c r="Q9" s="58"/>
    </row>
    <row r="10" s="9" customFormat="1" ht="28" customHeight="1" spans="1:17">
      <c r="A10" s="29">
        <v>4</v>
      </c>
      <c r="B10" s="35" t="s">
        <v>20</v>
      </c>
      <c r="C10" s="31" t="s">
        <v>210</v>
      </c>
      <c r="D10" s="32" t="s">
        <v>211</v>
      </c>
      <c r="E10" s="32" t="s">
        <v>212</v>
      </c>
      <c r="F10" s="32" t="s">
        <v>201</v>
      </c>
      <c r="G10" s="32" t="s">
        <v>213</v>
      </c>
      <c r="H10" s="32">
        <v>1</v>
      </c>
      <c r="I10" s="32">
        <v>48</v>
      </c>
      <c r="J10" s="32">
        <v>0.6</v>
      </c>
      <c r="K10" s="32">
        <v>48</v>
      </c>
      <c r="L10" s="32">
        <v>0.3</v>
      </c>
      <c r="M10" s="32">
        <v>0</v>
      </c>
      <c r="N10" s="32">
        <f t="shared" si="0"/>
        <v>28.8</v>
      </c>
      <c r="O10" s="57">
        <f>N10+N11+N12+N13</f>
        <v>112.8</v>
      </c>
      <c r="P10" s="57">
        <v>7896</v>
      </c>
      <c r="Q10" s="57"/>
    </row>
    <row r="11" s="23" customFormat="1" ht="28" customHeight="1" spans="1:17">
      <c r="A11" s="36"/>
      <c r="B11" s="35"/>
      <c r="C11" s="37"/>
      <c r="D11" s="32" t="s">
        <v>211</v>
      </c>
      <c r="E11" s="32" t="s">
        <v>212</v>
      </c>
      <c r="F11" s="32" t="s">
        <v>201</v>
      </c>
      <c r="G11" s="32" t="s">
        <v>214</v>
      </c>
      <c r="H11" s="32">
        <v>1</v>
      </c>
      <c r="I11" s="16">
        <v>48</v>
      </c>
      <c r="J11" s="32">
        <v>0.6</v>
      </c>
      <c r="K11" s="16">
        <v>48</v>
      </c>
      <c r="L11" s="32">
        <v>0.3</v>
      </c>
      <c r="M11" s="32">
        <v>0</v>
      </c>
      <c r="N11" s="32">
        <f t="shared" si="0"/>
        <v>28.8</v>
      </c>
      <c r="O11" s="59"/>
      <c r="P11" s="59"/>
      <c r="Q11" s="59"/>
    </row>
    <row r="12" s="9" customFormat="1" ht="28" customHeight="1" spans="1:17">
      <c r="A12" s="36"/>
      <c r="B12" s="35"/>
      <c r="C12" s="37"/>
      <c r="D12" s="32" t="s">
        <v>211</v>
      </c>
      <c r="E12" s="32" t="s">
        <v>212</v>
      </c>
      <c r="F12" s="32" t="s">
        <v>201</v>
      </c>
      <c r="G12" s="32" t="s">
        <v>215</v>
      </c>
      <c r="H12" s="32">
        <v>1</v>
      </c>
      <c r="I12" s="32">
        <v>46</v>
      </c>
      <c r="J12" s="32">
        <v>0.6</v>
      </c>
      <c r="K12" s="32">
        <v>46</v>
      </c>
      <c r="L12" s="32">
        <v>0.3</v>
      </c>
      <c r="M12" s="32">
        <v>0</v>
      </c>
      <c r="N12" s="32">
        <f t="shared" si="0"/>
        <v>27.6</v>
      </c>
      <c r="O12" s="59"/>
      <c r="P12" s="59"/>
      <c r="Q12" s="59"/>
    </row>
    <row r="13" s="9" customFormat="1" ht="28" customHeight="1" spans="1:17">
      <c r="A13" s="33"/>
      <c r="B13" s="35"/>
      <c r="C13" s="34"/>
      <c r="D13" s="32" t="s">
        <v>211</v>
      </c>
      <c r="E13" s="32" t="s">
        <v>212</v>
      </c>
      <c r="F13" s="32" t="s">
        <v>201</v>
      </c>
      <c r="G13" s="32" t="s">
        <v>216</v>
      </c>
      <c r="H13" s="32">
        <v>1</v>
      </c>
      <c r="I13" s="16">
        <v>46</v>
      </c>
      <c r="J13" s="32">
        <v>0.6</v>
      </c>
      <c r="K13" s="16">
        <v>46</v>
      </c>
      <c r="L13" s="32">
        <v>0.3</v>
      </c>
      <c r="M13" s="32">
        <v>0</v>
      </c>
      <c r="N13" s="32">
        <f t="shared" si="0"/>
        <v>27.6</v>
      </c>
      <c r="O13" s="58"/>
      <c r="P13" s="58"/>
      <c r="Q13" s="58"/>
    </row>
    <row r="14" s="23" customFormat="1" ht="28" customHeight="1" spans="1:17">
      <c r="A14" s="38">
        <v>5</v>
      </c>
      <c r="B14" s="35" t="s">
        <v>20</v>
      </c>
      <c r="C14" s="31" t="s">
        <v>40</v>
      </c>
      <c r="D14" s="32" t="s">
        <v>211</v>
      </c>
      <c r="E14" s="32" t="s">
        <v>212</v>
      </c>
      <c r="F14" s="32" t="s">
        <v>201</v>
      </c>
      <c r="G14" s="32" t="s">
        <v>217</v>
      </c>
      <c r="H14" s="32">
        <v>1</v>
      </c>
      <c r="I14" s="32">
        <v>45</v>
      </c>
      <c r="J14" s="32">
        <v>0.6</v>
      </c>
      <c r="K14" s="32">
        <v>45</v>
      </c>
      <c r="L14" s="32">
        <v>0.3</v>
      </c>
      <c r="M14" s="32">
        <v>0</v>
      </c>
      <c r="N14" s="32">
        <f t="shared" si="0"/>
        <v>27</v>
      </c>
      <c r="O14" s="60">
        <v>81.6</v>
      </c>
      <c r="P14" s="60">
        <v>5712</v>
      </c>
      <c r="Q14" s="62"/>
    </row>
    <row r="15" s="23" customFormat="1" ht="28" customHeight="1" spans="1:17">
      <c r="A15" s="39"/>
      <c r="B15" s="35"/>
      <c r="C15" s="37"/>
      <c r="D15" s="32" t="s">
        <v>211</v>
      </c>
      <c r="E15" s="32" t="s">
        <v>212</v>
      </c>
      <c r="F15" s="32" t="s">
        <v>201</v>
      </c>
      <c r="G15" s="32" t="s">
        <v>202</v>
      </c>
      <c r="H15" s="32">
        <v>1</v>
      </c>
      <c r="I15" s="16">
        <v>45</v>
      </c>
      <c r="J15" s="32">
        <v>0.6</v>
      </c>
      <c r="K15" s="16">
        <v>45</v>
      </c>
      <c r="L15" s="32">
        <v>0.3</v>
      </c>
      <c r="M15" s="32">
        <v>0</v>
      </c>
      <c r="N15" s="32">
        <f t="shared" si="0"/>
        <v>27</v>
      </c>
      <c r="O15" s="61"/>
      <c r="P15" s="61"/>
      <c r="Q15" s="63"/>
    </row>
    <row r="16" s="23" customFormat="1" ht="28" customHeight="1" spans="1:17">
      <c r="A16" s="39"/>
      <c r="B16" s="35"/>
      <c r="C16" s="37"/>
      <c r="D16" s="32" t="s">
        <v>211</v>
      </c>
      <c r="E16" s="32" t="s">
        <v>212</v>
      </c>
      <c r="F16" s="32" t="s">
        <v>201</v>
      </c>
      <c r="G16" s="32" t="s">
        <v>203</v>
      </c>
      <c r="H16" s="32">
        <v>1</v>
      </c>
      <c r="I16" s="32">
        <v>46</v>
      </c>
      <c r="J16" s="32">
        <v>0.6</v>
      </c>
      <c r="K16" s="32">
        <v>46</v>
      </c>
      <c r="L16" s="32">
        <v>0.3</v>
      </c>
      <c r="M16" s="32">
        <v>0</v>
      </c>
      <c r="N16" s="32">
        <f t="shared" si="0"/>
        <v>27.6</v>
      </c>
      <c r="O16" s="61"/>
      <c r="P16" s="61"/>
      <c r="Q16" s="64"/>
    </row>
    <row r="17" s="9" customFormat="1" ht="28" customHeight="1" spans="1:17">
      <c r="A17" s="29">
        <v>6</v>
      </c>
      <c r="B17" s="35" t="s">
        <v>20</v>
      </c>
      <c r="C17" s="31" t="s">
        <v>37</v>
      </c>
      <c r="D17" s="32" t="s">
        <v>211</v>
      </c>
      <c r="E17" s="32" t="s">
        <v>212</v>
      </c>
      <c r="F17" s="32" t="s">
        <v>201</v>
      </c>
      <c r="G17" s="32" t="s">
        <v>213</v>
      </c>
      <c r="H17" s="32">
        <v>1</v>
      </c>
      <c r="I17" s="32">
        <v>48</v>
      </c>
      <c r="J17" s="32">
        <v>0.6</v>
      </c>
      <c r="K17" s="32">
        <v>48</v>
      </c>
      <c r="L17" s="32">
        <v>0.3</v>
      </c>
      <c r="M17" s="32">
        <v>0</v>
      </c>
      <c r="N17" s="32">
        <f t="shared" si="0"/>
        <v>28.8</v>
      </c>
      <c r="O17" s="57">
        <v>194.4</v>
      </c>
      <c r="P17" s="57">
        <v>13608</v>
      </c>
      <c r="Q17" s="57"/>
    </row>
    <row r="18" s="23" customFormat="1" ht="28" customHeight="1" spans="1:17">
      <c r="A18" s="36"/>
      <c r="B18" s="35"/>
      <c r="C18" s="37"/>
      <c r="D18" s="32" t="s">
        <v>211</v>
      </c>
      <c r="E18" s="32" t="s">
        <v>212</v>
      </c>
      <c r="F18" s="32" t="s">
        <v>201</v>
      </c>
      <c r="G18" s="32" t="s">
        <v>214</v>
      </c>
      <c r="H18" s="32">
        <v>1</v>
      </c>
      <c r="I18" s="16">
        <v>48</v>
      </c>
      <c r="J18" s="32">
        <v>0.6</v>
      </c>
      <c r="K18" s="16">
        <v>48</v>
      </c>
      <c r="L18" s="32">
        <v>0.3</v>
      </c>
      <c r="M18" s="32">
        <v>0</v>
      </c>
      <c r="N18" s="32">
        <f t="shared" si="0"/>
        <v>28.8</v>
      </c>
      <c r="O18" s="59"/>
      <c r="P18" s="59"/>
      <c r="Q18" s="59"/>
    </row>
    <row r="19" s="9" customFormat="1" ht="28" customHeight="1" spans="1:17">
      <c r="A19" s="36"/>
      <c r="B19" s="35"/>
      <c r="C19" s="37"/>
      <c r="D19" s="32" t="s">
        <v>211</v>
      </c>
      <c r="E19" s="32" t="s">
        <v>212</v>
      </c>
      <c r="F19" s="32" t="s">
        <v>201</v>
      </c>
      <c r="G19" s="32" t="s">
        <v>215</v>
      </c>
      <c r="H19" s="32">
        <v>1</v>
      </c>
      <c r="I19" s="32">
        <v>46</v>
      </c>
      <c r="J19" s="32">
        <v>0.6</v>
      </c>
      <c r="K19" s="32">
        <v>46</v>
      </c>
      <c r="L19" s="32">
        <v>0.3</v>
      </c>
      <c r="M19" s="32">
        <v>0</v>
      </c>
      <c r="N19" s="32">
        <f t="shared" si="0"/>
        <v>27.6</v>
      </c>
      <c r="O19" s="59"/>
      <c r="P19" s="59"/>
      <c r="Q19" s="59"/>
    </row>
    <row r="20" s="23" customFormat="1" ht="28" customHeight="1" spans="1:17">
      <c r="A20" s="36"/>
      <c r="B20" s="35"/>
      <c r="C20" s="37"/>
      <c r="D20" s="32" t="s">
        <v>211</v>
      </c>
      <c r="E20" s="32" t="s">
        <v>212</v>
      </c>
      <c r="F20" s="32" t="s">
        <v>201</v>
      </c>
      <c r="G20" s="32" t="s">
        <v>216</v>
      </c>
      <c r="H20" s="32">
        <v>1</v>
      </c>
      <c r="I20" s="16">
        <v>46</v>
      </c>
      <c r="J20" s="32">
        <v>0.6</v>
      </c>
      <c r="K20" s="16">
        <v>46</v>
      </c>
      <c r="L20" s="32">
        <v>0.3</v>
      </c>
      <c r="M20" s="32">
        <v>0</v>
      </c>
      <c r="N20" s="32">
        <f t="shared" si="0"/>
        <v>27.6</v>
      </c>
      <c r="O20" s="59"/>
      <c r="P20" s="59"/>
      <c r="Q20" s="59"/>
    </row>
    <row r="21" s="9" customFormat="1" ht="28" customHeight="1" spans="1:17">
      <c r="A21" s="36"/>
      <c r="B21" s="35"/>
      <c r="C21" s="37"/>
      <c r="D21" s="32" t="s">
        <v>211</v>
      </c>
      <c r="E21" s="32" t="s">
        <v>212</v>
      </c>
      <c r="F21" s="32" t="s">
        <v>201</v>
      </c>
      <c r="G21" s="32" t="s">
        <v>217</v>
      </c>
      <c r="H21" s="32">
        <v>1</v>
      </c>
      <c r="I21" s="32">
        <v>45</v>
      </c>
      <c r="J21" s="32">
        <v>0.6</v>
      </c>
      <c r="K21" s="32">
        <v>45</v>
      </c>
      <c r="L21" s="32">
        <v>0.3</v>
      </c>
      <c r="M21" s="32">
        <v>0</v>
      </c>
      <c r="N21" s="32">
        <f t="shared" si="0"/>
        <v>27</v>
      </c>
      <c r="O21" s="59"/>
      <c r="P21" s="59"/>
      <c r="Q21" s="59"/>
    </row>
    <row r="22" s="23" customFormat="1" ht="28" customHeight="1" spans="1:17">
      <c r="A22" s="36"/>
      <c r="B22" s="35"/>
      <c r="C22" s="37"/>
      <c r="D22" s="32" t="s">
        <v>211</v>
      </c>
      <c r="E22" s="32" t="s">
        <v>212</v>
      </c>
      <c r="F22" s="32" t="s">
        <v>201</v>
      </c>
      <c r="G22" s="32" t="s">
        <v>202</v>
      </c>
      <c r="H22" s="32">
        <v>1</v>
      </c>
      <c r="I22" s="16">
        <v>45</v>
      </c>
      <c r="J22" s="32">
        <v>0.6</v>
      </c>
      <c r="K22" s="16">
        <v>45</v>
      </c>
      <c r="L22" s="32">
        <v>0.3</v>
      </c>
      <c r="M22" s="32">
        <v>0</v>
      </c>
      <c r="N22" s="32">
        <f t="shared" si="0"/>
        <v>27</v>
      </c>
      <c r="O22" s="59"/>
      <c r="P22" s="59"/>
      <c r="Q22" s="59"/>
    </row>
    <row r="23" s="9" customFormat="1" ht="28" customHeight="1" spans="1:17">
      <c r="A23" s="33"/>
      <c r="B23" s="35"/>
      <c r="C23" s="34"/>
      <c r="D23" s="32" t="s">
        <v>211</v>
      </c>
      <c r="E23" s="32" t="s">
        <v>212</v>
      </c>
      <c r="F23" s="32" t="s">
        <v>201</v>
      </c>
      <c r="G23" s="32" t="s">
        <v>203</v>
      </c>
      <c r="H23" s="32">
        <v>1</v>
      </c>
      <c r="I23" s="32">
        <v>46</v>
      </c>
      <c r="J23" s="32">
        <v>0.6</v>
      </c>
      <c r="K23" s="32">
        <v>46</v>
      </c>
      <c r="L23" s="32">
        <v>0.3</v>
      </c>
      <c r="M23" s="32">
        <v>0</v>
      </c>
      <c r="N23" s="32">
        <f t="shared" si="0"/>
        <v>27.6</v>
      </c>
      <c r="O23" s="58"/>
      <c r="P23" s="58"/>
      <c r="Q23" s="58"/>
    </row>
    <row r="24" s="9" customFormat="1" ht="28" customHeight="1" spans="1:17">
      <c r="A24" s="27">
        <v>7</v>
      </c>
      <c r="B24" s="35" t="s">
        <v>20</v>
      </c>
      <c r="C24" s="35" t="s">
        <v>218</v>
      </c>
      <c r="D24" s="32" t="s">
        <v>219</v>
      </c>
      <c r="E24" s="35" t="s">
        <v>220</v>
      </c>
      <c r="F24" s="32" t="s">
        <v>201</v>
      </c>
      <c r="G24" s="32" t="s">
        <v>221</v>
      </c>
      <c r="H24" s="32">
        <v>1</v>
      </c>
      <c r="I24" s="32">
        <v>99</v>
      </c>
      <c r="J24" s="32">
        <v>0.6</v>
      </c>
      <c r="K24" s="32">
        <v>50</v>
      </c>
      <c r="L24" s="32">
        <v>0.3</v>
      </c>
      <c r="M24" s="32">
        <v>49</v>
      </c>
      <c r="N24" s="32">
        <f t="shared" si="0"/>
        <v>44.7</v>
      </c>
      <c r="O24" s="32">
        <v>44.7</v>
      </c>
      <c r="P24" s="32">
        <v>3129</v>
      </c>
      <c r="Q24" s="14"/>
    </row>
    <row r="25" s="9" customFormat="1" ht="28" customHeight="1" spans="1:17">
      <c r="A25" s="27">
        <v>8</v>
      </c>
      <c r="B25" s="35" t="s">
        <v>20</v>
      </c>
      <c r="C25" s="35" t="s">
        <v>222</v>
      </c>
      <c r="D25" s="32" t="s">
        <v>219</v>
      </c>
      <c r="E25" s="35" t="s">
        <v>220</v>
      </c>
      <c r="F25" s="32" t="s">
        <v>201</v>
      </c>
      <c r="G25" s="32" t="s">
        <v>221</v>
      </c>
      <c r="H25" s="32">
        <v>1</v>
      </c>
      <c r="I25" s="32">
        <v>99</v>
      </c>
      <c r="J25" s="32">
        <v>0.6</v>
      </c>
      <c r="K25" s="32">
        <v>50</v>
      </c>
      <c r="L25" s="32">
        <v>0.3</v>
      </c>
      <c r="M25" s="32">
        <v>49</v>
      </c>
      <c r="N25" s="32">
        <f t="shared" si="0"/>
        <v>44.7</v>
      </c>
      <c r="O25" s="32">
        <v>44.7</v>
      </c>
      <c r="P25" s="32">
        <v>3129</v>
      </c>
      <c r="Q25" s="14"/>
    </row>
    <row r="30" s="22" customFormat="1" ht="27" customHeight="1" spans="1:19">
      <c r="A30" s="40" t="s">
        <v>223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</row>
    <row r="31" s="22" customFormat="1" ht="25" customHeight="1" spans="1:19">
      <c r="A31" s="41" t="s">
        <v>224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</row>
    <row r="32" s="9" customFormat="1" ht="51" customHeight="1" spans="1:19">
      <c r="A32" s="27" t="s">
        <v>185</v>
      </c>
      <c r="B32" s="27" t="s">
        <v>186</v>
      </c>
      <c r="C32" s="27" t="s">
        <v>187</v>
      </c>
      <c r="D32" s="28" t="s">
        <v>4</v>
      </c>
      <c r="E32" s="28" t="s">
        <v>5</v>
      </c>
      <c r="F32" s="28" t="s">
        <v>189</v>
      </c>
      <c r="G32" s="28" t="s">
        <v>225</v>
      </c>
      <c r="H32" s="28" t="s">
        <v>190</v>
      </c>
      <c r="I32" s="28" t="s">
        <v>191</v>
      </c>
      <c r="J32" s="28" t="s">
        <v>192</v>
      </c>
      <c r="K32" s="28" t="s">
        <v>226</v>
      </c>
      <c r="L32" s="28" t="s">
        <v>194</v>
      </c>
      <c r="M32" s="28" t="s">
        <v>195</v>
      </c>
      <c r="N32" s="28" t="s">
        <v>227</v>
      </c>
      <c r="O32" s="28" t="s">
        <v>195</v>
      </c>
      <c r="P32" s="28" t="s">
        <v>228</v>
      </c>
      <c r="Q32" s="28" t="s">
        <v>229</v>
      </c>
      <c r="R32" s="28" t="s">
        <v>230</v>
      </c>
      <c r="S32" s="28" t="s">
        <v>197</v>
      </c>
    </row>
    <row r="33" s="9" customFormat="1" ht="30" customHeight="1" spans="1:19">
      <c r="A33" s="42">
        <v>1</v>
      </c>
      <c r="B33" s="43" t="s">
        <v>20</v>
      </c>
      <c r="C33" s="44" t="s">
        <v>231</v>
      </c>
      <c r="D33" s="45" t="s">
        <v>232</v>
      </c>
      <c r="E33" s="45" t="s">
        <v>233</v>
      </c>
      <c r="F33" s="45" t="s">
        <v>201</v>
      </c>
      <c r="G33" s="45" t="s">
        <v>234</v>
      </c>
      <c r="H33" s="45">
        <v>2</v>
      </c>
      <c r="I33" s="45">
        <v>92</v>
      </c>
      <c r="J33" s="45">
        <v>0.6</v>
      </c>
      <c r="K33" s="45">
        <v>50</v>
      </c>
      <c r="L33" s="45">
        <v>0.3</v>
      </c>
      <c r="M33" s="45">
        <v>42</v>
      </c>
      <c r="N33" s="45">
        <v>0.15</v>
      </c>
      <c r="O33" s="45">
        <v>0</v>
      </c>
      <c r="P33" s="45">
        <f t="shared" ref="P33:P60" si="1">H33*J33*K33+H33*L33*M33+H33*N33*O33</f>
        <v>85.2</v>
      </c>
      <c r="Q33" s="45">
        <f t="shared" ref="Q33:Q60" si="2">P33*70</f>
        <v>5964</v>
      </c>
      <c r="R33" s="65">
        <f t="shared" ref="R33:R37" si="3">Q33+Q34</f>
        <v>9660</v>
      </c>
      <c r="S33" s="66"/>
    </row>
    <row r="34" s="9" customFormat="1" ht="30" customHeight="1" spans="1:19">
      <c r="A34" s="46"/>
      <c r="B34" s="47"/>
      <c r="C34" s="48"/>
      <c r="D34" s="45" t="s">
        <v>232</v>
      </c>
      <c r="E34" s="45" t="s">
        <v>233</v>
      </c>
      <c r="F34" s="45" t="s">
        <v>201</v>
      </c>
      <c r="G34" s="45" t="s">
        <v>235</v>
      </c>
      <c r="H34" s="45">
        <v>2</v>
      </c>
      <c r="I34" s="45">
        <v>44</v>
      </c>
      <c r="J34" s="45">
        <v>0.6</v>
      </c>
      <c r="K34" s="45">
        <v>44</v>
      </c>
      <c r="L34" s="45">
        <v>0.3</v>
      </c>
      <c r="M34" s="45">
        <v>0</v>
      </c>
      <c r="N34" s="45">
        <v>0.15</v>
      </c>
      <c r="O34" s="45">
        <v>0</v>
      </c>
      <c r="P34" s="45">
        <f t="shared" si="1"/>
        <v>52.8</v>
      </c>
      <c r="Q34" s="45">
        <f t="shared" si="2"/>
        <v>3696</v>
      </c>
      <c r="R34" s="67"/>
      <c r="S34" s="68"/>
    </row>
    <row r="35" s="9" customFormat="1" ht="30" customHeight="1" spans="1:19">
      <c r="A35" s="42">
        <v>2</v>
      </c>
      <c r="B35" s="43" t="s">
        <v>20</v>
      </c>
      <c r="C35" s="44" t="s">
        <v>236</v>
      </c>
      <c r="D35" s="45" t="s">
        <v>232</v>
      </c>
      <c r="E35" s="45" t="s">
        <v>233</v>
      </c>
      <c r="F35" s="45" t="s">
        <v>201</v>
      </c>
      <c r="G35" s="45" t="s">
        <v>237</v>
      </c>
      <c r="H35" s="45">
        <v>2</v>
      </c>
      <c r="I35" s="45">
        <v>47</v>
      </c>
      <c r="J35" s="45">
        <v>0.6</v>
      </c>
      <c r="K35" s="45">
        <v>47</v>
      </c>
      <c r="L35" s="45">
        <v>0.3</v>
      </c>
      <c r="M35" s="45">
        <v>0</v>
      </c>
      <c r="N35" s="45">
        <v>0.15</v>
      </c>
      <c r="O35" s="45">
        <v>0</v>
      </c>
      <c r="P35" s="45">
        <f t="shared" si="1"/>
        <v>56.4</v>
      </c>
      <c r="Q35" s="45">
        <f t="shared" si="2"/>
        <v>3948</v>
      </c>
      <c r="R35" s="65">
        <f t="shared" si="3"/>
        <v>7728</v>
      </c>
      <c r="S35" s="66"/>
    </row>
    <row r="36" s="9" customFormat="1" ht="30" customHeight="1" spans="1:19">
      <c r="A36" s="46"/>
      <c r="B36" s="47"/>
      <c r="C36" s="48"/>
      <c r="D36" s="45" t="s">
        <v>232</v>
      </c>
      <c r="E36" s="45" t="s">
        <v>233</v>
      </c>
      <c r="F36" s="45" t="s">
        <v>201</v>
      </c>
      <c r="G36" s="45" t="s">
        <v>238</v>
      </c>
      <c r="H36" s="45">
        <v>2</v>
      </c>
      <c r="I36" s="45">
        <v>45</v>
      </c>
      <c r="J36" s="45">
        <v>0.6</v>
      </c>
      <c r="K36" s="45">
        <v>45</v>
      </c>
      <c r="L36" s="45">
        <v>0.3</v>
      </c>
      <c r="M36" s="45">
        <v>0</v>
      </c>
      <c r="N36" s="45">
        <v>0.15</v>
      </c>
      <c r="O36" s="45">
        <v>0</v>
      </c>
      <c r="P36" s="45">
        <f t="shared" si="1"/>
        <v>54</v>
      </c>
      <c r="Q36" s="45">
        <f t="shared" si="2"/>
        <v>3780</v>
      </c>
      <c r="R36" s="67"/>
      <c r="S36" s="68"/>
    </row>
    <row r="37" s="9" customFormat="1" ht="30" customHeight="1" spans="1:19">
      <c r="A37" s="42">
        <v>3</v>
      </c>
      <c r="B37" s="43" t="s">
        <v>20</v>
      </c>
      <c r="C37" s="44" t="s">
        <v>239</v>
      </c>
      <c r="D37" s="45" t="s">
        <v>232</v>
      </c>
      <c r="E37" s="45" t="s">
        <v>233</v>
      </c>
      <c r="F37" s="45" t="s">
        <v>201</v>
      </c>
      <c r="G37" s="45" t="s">
        <v>240</v>
      </c>
      <c r="H37" s="45">
        <v>2</v>
      </c>
      <c r="I37" s="45">
        <v>45</v>
      </c>
      <c r="J37" s="45">
        <v>0.6</v>
      </c>
      <c r="K37" s="45">
        <v>45</v>
      </c>
      <c r="L37" s="45">
        <v>0.3</v>
      </c>
      <c r="M37" s="45">
        <v>0</v>
      </c>
      <c r="N37" s="45">
        <v>0.15</v>
      </c>
      <c r="O37" s="45">
        <v>0</v>
      </c>
      <c r="P37" s="45">
        <f t="shared" si="1"/>
        <v>54</v>
      </c>
      <c r="Q37" s="45">
        <f t="shared" si="2"/>
        <v>3780</v>
      </c>
      <c r="R37" s="65">
        <f t="shared" si="3"/>
        <v>7392</v>
      </c>
      <c r="S37" s="66"/>
    </row>
    <row r="38" s="9" customFormat="1" ht="30" customHeight="1" spans="1:19">
      <c r="A38" s="46"/>
      <c r="B38" s="47"/>
      <c r="C38" s="48"/>
      <c r="D38" s="45" t="s">
        <v>232</v>
      </c>
      <c r="E38" s="45" t="s">
        <v>233</v>
      </c>
      <c r="F38" s="45" t="s">
        <v>201</v>
      </c>
      <c r="G38" s="45" t="s">
        <v>241</v>
      </c>
      <c r="H38" s="45">
        <v>2</v>
      </c>
      <c r="I38" s="45">
        <v>43</v>
      </c>
      <c r="J38" s="45">
        <v>0.6</v>
      </c>
      <c r="K38" s="45">
        <v>43</v>
      </c>
      <c r="L38" s="45">
        <v>0.3</v>
      </c>
      <c r="M38" s="45">
        <v>0</v>
      </c>
      <c r="N38" s="45">
        <v>0.15</v>
      </c>
      <c r="O38" s="45">
        <v>0</v>
      </c>
      <c r="P38" s="45">
        <f t="shared" si="1"/>
        <v>51.6</v>
      </c>
      <c r="Q38" s="45">
        <f t="shared" si="2"/>
        <v>3612</v>
      </c>
      <c r="R38" s="67"/>
      <c r="S38" s="68"/>
    </row>
    <row r="39" s="9" customFormat="1" ht="30" customHeight="1" spans="1:19">
      <c r="A39" s="42">
        <v>4</v>
      </c>
      <c r="B39" s="49" t="s">
        <v>20</v>
      </c>
      <c r="C39" s="43" t="s">
        <v>242</v>
      </c>
      <c r="D39" s="45" t="s">
        <v>243</v>
      </c>
      <c r="E39" s="45" t="s">
        <v>244</v>
      </c>
      <c r="F39" s="45" t="s">
        <v>245</v>
      </c>
      <c r="G39" s="45" t="s">
        <v>246</v>
      </c>
      <c r="H39" s="45">
        <v>2</v>
      </c>
      <c r="I39" s="45">
        <v>95</v>
      </c>
      <c r="J39" s="45">
        <v>0.6</v>
      </c>
      <c r="K39" s="45">
        <v>50</v>
      </c>
      <c r="L39" s="45">
        <v>0.3</v>
      </c>
      <c r="M39" s="45">
        <v>45</v>
      </c>
      <c r="N39" s="45">
        <v>0.15</v>
      </c>
      <c r="O39" s="45">
        <v>0</v>
      </c>
      <c r="P39" s="45">
        <f t="shared" si="1"/>
        <v>87</v>
      </c>
      <c r="Q39" s="45">
        <f t="shared" si="2"/>
        <v>6090</v>
      </c>
      <c r="R39" s="65">
        <f t="shared" ref="R39:R43" si="4">Q39</f>
        <v>6090</v>
      </c>
      <c r="S39" s="66"/>
    </row>
    <row r="40" s="9" customFormat="1" ht="30" customHeight="1" spans="1:19">
      <c r="A40" s="42">
        <v>5</v>
      </c>
      <c r="B40" s="49" t="s">
        <v>20</v>
      </c>
      <c r="C40" s="43" t="s">
        <v>158</v>
      </c>
      <c r="D40" s="45" t="s">
        <v>243</v>
      </c>
      <c r="E40" s="45" t="s">
        <v>244</v>
      </c>
      <c r="F40" s="45" t="s">
        <v>245</v>
      </c>
      <c r="G40" s="45" t="s">
        <v>247</v>
      </c>
      <c r="H40" s="45">
        <v>2</v>
      </c>
      <c r="I40" s="45">
        <v>92</v>
      </c>
      <c r="J40" s="45">
        <v>0.6</v>
      </c>
      <c r="K40" s="45">
        <v>50</v>
      </c>
      <c r="L40" s="45">
        <v>0.3</v>
      </c>
      <c r="M40" s="45">
        <v>42</v>
      </c>
      <c r="N40" s="45">
        <v>0.15</v>
      </c>
      <c r="O40" s="45">
        <v>0</v>
      </c>
      <c r="P40" s="45">
        <f t="shared" si="1"/>
        <v>85.2</v>
      </c>
      <c r="Q40" s="45">
        <f t="shared" si="2"/>
        <v>5964</v>
      </c>
      <c r="R40" s="65">
        <f t="shared" si="4"/>
        <v>5964</v>
      </c>
      <c r="S40" s="66"/>
    </row>
    <row r="41" s="9" customFormat="1" ht="30" customHeight="1" spans="1:19">
      <c r="A41" s="42">
        <v>6</v>
      </c>
      <c r="B41" s="49" t="s">
        <v>20</v>
      </c>
      <c r="C41" s="43" t="s">
        <v>80</v>
      </c>
      <c r="D41" s="45" t="s">
        <v>243</v>
      </c>
      <c r="E41" s="45" t="s">
        <v>244</v>
      </c>
      <c r="F41" s="45" t="s">
        <v>245</v>
      </c>
      <c r="G41" s="45" t="s">
        <v>248</v>
      </c>
      <c r="H41" s="45">
        <v>2</v>
      </c>
      <c r="I41" s="45">
        <v>97</v>
      </c>
      <c r="J41" s="45">
        <v>0.6</v>
      </c>
      <c r="K41" s="45">
        <v>50</v>
      </c>
      <c r="L41" s="45">
        <v>0.3</v>
      </c>
      <c r="M41" s="45">
        <v>47</v>
      </c>
      <c r="N41" s="45">
        <v>0.15</v>
      </c>
      <c r="O41" s="45">
        <v>0</v>
      </c>
      <c r="P41" s="45">
        <f t="shared" si="1"/>
        <v>88.2</v>
      </c>
      <c r="Q41" s="45">
        <f t="shared" si="2"/>
        <v>6174</v>
      </c>
      <c r="R41" s="65">
        <f t="shared" si="4"/>
        <v>6174</v>
      </c>
      <c r="S41" s="66"/>
    </row>
    <row r="42" s="9" customFormat="1" ht="30" customHeight="1" spans="1:19">
      <c r="A42" s="27">
        <v>7</v>
      </c>
      <c r="B42" s="35" t="s">
        <v>20</v>
      </c>
      <c r="C42" s="35" t="s">
        <v>37</v>
      </c>
      <c r="D42" s="32" t="s">
        <v>249</v>
      </c>
      <c r="E42" s="32" t="s">
        <v>250</v>
      </c>
      <c r="F42" s="32" t="s">
        <v>245</v>
      </c>
      <c r="G42" s="32" t="s">
        <v>251</v>
      </c>
      <c r="H42" s="32">
        <v>2</v>
      </c>
      <c r="I42" s="32">
        <v>92</v>
      </c>
      <c r="J42" s="32">
        <v>0.6</v>
      </c>
      <c r="K42" s="32">
        <v>46</v>
      </c>
      <c r="L42" s="32">
        <v>0.3</v>
      </c>
      <c r="M42" s="32">
        <v>0</v>
      </c>
      <c r="N42" s="32">
        <v>0.15</v>
      </c>
      <c r="O42" s="32">
        <v>0</v>
      </c>
      <c r="P42" s="32">
        <f t="shared" si="1"/>
        <v>55.2</v>
      </c>
      <c r="Q42" s="32">
        <f t="shared" si="2"/>
        <v>3864</v>
      </c>
      <c r="R42" s="32">
        <f t="shared" si="4"/>
        <v>3864</v>
      </c>
      <c r="S42" s="32" t="s">
        <v>252</v>
      </c>
    </row>
    <row r="43" s="9" customFormat="1" ht="30" customHeight="1" spans="1:19">
      <c r="A43" s="27">
        <v>8</v>
      </c>
      <c r="B43" s="35" t="s">
        <v>20</v>
      </c>
      <c r="C43" s="35" t="s">
        <v>108</v>
      </c>
      <c r="D43" s="32" t="s">
        <v>249</v>
      </c>
      <c r="E43" s="32" t="s">
        <v>250</v>
      </c>
      <c r="F43" s="32" t="s">
        <v>245</v>
      </c>
      <c r="G43" s="32" t="s">
        <v>251</v>
      </c>
      <c r="H43" s="32">
        <v>2</v>
      </c>
      <c r="I43" s="32">
        <v>92</v>
      </c>
      <c r="J43" s="32">
        <v>0.6</v>
      </c>
      <c r="K43" s="32">
        <v>46</v>
      </c>
      <c r="L43" s="32">
        <v>0.3</v>
      </c>
      <c r="M43" s="32">
        <v>0</v>
      </c>
      <c r="N43" s="32">
        <v>0.15</v>
      </c>
      <c r="O43" s="32">
        <v>0</v>
      </c>
      <c r="P43" s="32">
        <f t="shared" si="1"/>
        <v>55.2</v>
      </c>
      <c r="Q43" s="32">
        <f t="shared" si="2"/>
        <v>3864</v>
      </c>
      <c r="R43" s="32">
        <f t="shared" si="4"/>
        <v>3864</v>
      </c>
      <c r="S43" s="32" t="s">
        <v>252</v>
      </c>
    </row>
    <row r="44" s="9" customFormat="1" ht="30" customHeight="1" spans="1:19">
      <c r="A44" s="42">
        <v>9</v>
      </c>
      <c r="B44" s="49" t="s">
        <v>20</v>
      </c>
      <c r="C44" s="49" t="s">
        <v>57</v>
      </c>
      <c r="D44" s="45" t="s">
        <v>204</v>
      </c>
      <c r="E44" s="45" t="s">
        <v>205</v>
      </c>
      <c r="F44" s="45" t="s">
        <v>245</v>
      </c>
      <c r="G44" s="45" t="s">
        <v>253</v>
      </c>
      <c r="H44" s="45">
        <v>1</v>
      </c>
      <c r="I44" s="45">
        <v>54</v>
      </c>
      <c r="J44" s="45">
        <v>0.6</v>
      </c>
      <c r="K44" s="45">
        <v>50</v>
      </c>
      <c r="L44" s="45">
        <v>0.3</v>
      </c>
      <c r="M44" s="45">
        <v>4</v>
      </c>
      <c r="N44" s="45">
        <v>0.15</v>
      </c>
      <c r="O44" s="45">
        <v>0</v>
      </c>
      <c r="P44" s="45">
        <f t="shared" si="1"/>
        <v>31.2</v>
      </c>
      <c r="Q44" s="45">
        <f t="shared" si="2"/>
        <v>2184</v>
      </c>
      <c r="R44" s="66">
        <f>Q44+Q45+Q46+Q47</f>
        <v>8106</v>
      </c>
      <c r="S44" s="66"/>
    </row>
    <row r="45" s="9" customFormat="1" ht="30" customHeight="1" spans="1:19">
      <c r="A45" s="50"/>
      <c r="B45" s="51"/>
      <c r="C45" s="51"/>
      <c r="D45" s="45" t="s">
        <v>204</v>
      </c>
      <c r="E45" s="45" t="s">
        <v>205</v>
      </c>
      <c r="F45" s="45" t="s">
        <v>245</v>
      </c>
      <c r="G45" s="45" t="s">
        <v>254</v>
      </c>
      <c r="H45" s="45">
        <v>1</v>
      </c>
      <c r="I45" s="45">
        <v>48</v>
      </c>
      <c r="J45" s="45">
        <v>0.6</v>
      </c>
      <c r="K45" s="45">
        <v>48</v>
      </c>
      <c r="L45" s="45">
        <v>0.3</v>
      </c>
      <c r="M45" s="45">
        <v>0</v>
      </c>
      <c r="N45" s="45">
        <v>0.15</v>
      </c>
      <c r="O45" s="45">
        <v>0</v>
      </c>
      <c r="P45" s="45">
        <f t="shared" si="1"/>
        <v>28.8</v>
      </c>
      <c r="Q45" s="45">
        <f t="shared" si="2"/>
        <v>2016</v>
      </c>
      <c r="R45" s="69"/>
      <c r="S45" s="66"/>
    </row>
    <row r="46" s="9" customFormat="1" ht="30" customHeight="1" spans="1:19">
      <c r="A46" s="50"/>
      <c r="B46" s="51"/>
      <c r="C46" s="51"/>
      <c r="D46" s="45" t="s">
        <v>204</v>
      </c>
      <c r="E46" s="45" t="s">
        <v>205</v>
      </c>
      <c r="F46" s="45" t="s">
        <v>245</v>
      </c>
      <c r="G46" s="45" t="s">
        <v>255</v>
      </c>
      <c r="H46" s="45">
        <v>1</v>
      </c>
      <c r="I46" s="45">
        <v>47</v>
      </c>
      <c r="J46" s="45">
        <v>0.6</v>
      </c>
      <c r="K46" s="45">
        <v>47</v>
      </c>
      <c r="L46" s="45">
        <v>0.3</v>
      </c>
      <c r="M46" s="45">
        <v>0</v>
      </c>
      <c r="N46" s="45">
        <v>0.15</v>
      </c>
      <c r="O46" s="45">
        <v>0</v>
      </c>
      <c r="P46" s="45">
        <f t="shared" si="1"/>
        <v>28.2</v>
      </c>
      <c r="Q46" s="45">
        <f t="shared" si="2"/>
        <v>1974</v>
      </c>
      <c r="R46" s="69"/>
      <c r="S46" s="66"/>
    </row>
    <row r="47" s="9" customFormat="1" ht="30" customHeight="1" spans="1:19">
      <c r="A47" s="46"/>
      <c r="B47" s="52"/>
      <c r="C47" s="52"/>
      <c r="D47" s="45" t="s">
        <v>204</v>
      </c>
      <c r="E47" s="45" t="s">
        <v>205</v>
      </c>
      <c r="F47" s="45" t="s">
        <v>245</v>
      </c>
      <c r="G47" s="45" t="s">
        <v>256</v>
      </c>
      <c r="H47" s="45">
        <v>1</v>
      </c>
      <c r="I47" s="45">
        <v>46</v>
      </c>
      <c r="J47" s="45">
        <v>0.6</v>
      </c>
      <c r="K47" s="45">
        <v>46</v>
      </c>
      <c r="L47" s="45">
        <v>0.3</v>
      </c>
      <c r="M47" s="45">
        <v>0</v>
      </c>
      <c r="N47" s="45">
        <v>0.15</v>
      </c>
      <c r="O47" s="45">
        <v>0</v>
      </c>
      <c r="P47" s="45">
        <f t="shared" si="1"/>
        <v>27.6</v>
      </c>
      <c r="Q47" s="45">
        <f t="shared" si="2"/>
        <v>1932</v>
      </c>
      <c r="R47" s="68"/>
      <c r="S47" s="66"/>
    </row>
    <row r="48" s="9" customFormat="1" ht="30" customHeight="1" spans="1:19">
      <c r="A48" s="42">
        <v>10</v>
      </c>
      <c r="B48" s="49" t="s">
        <v>20</v>
      </c>
      <c r="C48" s="49" t="s">
        <v>61</v>
      </c>
      <c r="D48" s="45" t="s">
        <v>204</v>
      </c>
      <c r="E48" s="45" t="s">
        <v>205</v>
      </c>
      <c r="F48" s="45" t="s">
        <v>245</v>
      </c>
      <c r="G48" s="45" t="s">
        <v>253</v>
      </c>
      <c r="H48" s="45">
        <v>1</v>
      </c>
      <c r="I48" s="45">
        <v>54</v>
      </c>
      <c r="J48" s="45">
        <v>0.6</v>
      </c>
      <c r="K48" s="45">
        <v>50</v>
      </c>
      <c r="L48" s="45">
        <v>0.3</v>
      </c>
      <c r="M48" s="45">
        <v>4</v>
      </c>
      <c r="N48" s="45">
        <v>0.15</v>
      </c>
      <c r="O48" s="45">
        <v>0</v>
      </c>
      <c r="P48" s="45">
        <f t="shared" si="1"/>
        <v>31.2</v>
      </c>
      <c r="Q48" s="45">
        <f t="shared" si="2"/>
        <v>2184</v>
      </c>
      <c r="R48" s="66">
        <f>Q48+Q49+Q50+Q51</f>
        <v>8106</v>
      </c>
      <c r="S48" s="66"/>
    </row>
    <row r="49" s="9" customFormat="1" ht="30" customHeight="1" spans="1:19">
      <c r="A49" s="50"/>
      <c r="B49" s="51"/>
      <c r="C49" s="51"/>
      <c r="D49" s="45" t="s">
        <v>204</v>
      </c>
      <c r="E49" s="45" t="s">
        <v>205</v>
      </c>
      <c r="F49" s="45" t="s">
        <v>245</v>
      </c>
      <c r="G49" s="45" t="s">
        <v>254</v>
      </c>
      <c r="H49" s="45">
        <v>1</v>
      </c>
      <c r="I49" s="45">
        <v>48</v>
      </c>
      <c r="J49" s="45">
        <v>0.6</v>
      </c>
      <c r="K49" s="45">
        <v>48</v>
      </c>
      <c r="L49" s="45">
        <v>0.3</v>
      </c>
      <c r="M49" s="45">
        <v>0</v>
      </c>
      <c r="N49" s="45">
        <v>0.15</v>
      </c>
      <c r="O49" s="45">
        <v>0</v>
      </c>
      <c r="P49" s="45">
        <f t="shared" si="1"/>
        <v>28.8</v>
      </c>
      <c r="Q49" s="45">
        <f t="shared" si="2"/>
        <v>2016</v>
      </c>
      <c r="R49" s="69"/>
      <c r="S49" s="66"/>
    </row>
    <row r="50" s="9" customFormat="1" ht="30" customHeight="1" spans="1:19">
      <c r="A50" s="50"/>
      <c r="B50" s="51"/>
      <c r="C50" s="51"/>
      <c r="D50" s="45" t="s">
        <v>204</v>
      </c>
      <c r="E50" s="45" t="s">
        <v>205</v>
      </c>
      <c r="F50" s="45" t="s">
        <v>245</v>
      </c>
      <c r="G50" s="45" t="s">
        <v>255</v>
      </c>
      <c r="H50" s="45">
        <v>1</v>
      </c>
      <c r="I50" s="45">
        <v>47</v>
      </c>
      <c r="J50" s="45">
        <v>0.6</v>
      </c>
      <c r="K50" s="45">
        <v>47</v>
      </c>
      <c r="L50" s="45">
        <v>0.3</v>
      </c>
      <c r="M50" s="45">
        <v>0</v>
      </c>
      <c r="N50" s="45">
        <v>0.15</v>
      </c>
      <c r="O50" s="45">
        <v>0</v>
      </c>
      <c r="P50" s="45">
        <f t="shared" si="1"/>
        <v>28.2</v>
      </c>
      <c r="Q50" s="45">
        <f t="shared" si="2"/>
        <v>1974</v>
      </c>
      <c r="R50" s="69"/>
      <c r="S50" s="66"/>
    </row>
    <row r="51" s="9" customFormat="1" ht="30" customHeight="1" spans="1:19">
      <c r="A51" s="46"/>
      <c r="B51" s="52"/>
      <c r="C51" s="52"/>
      <c r="D51" s="45" t="s">
        <v>204</v>
      </c>
      <c r="E51" s="45" t="s">
        <v>205</v>
      </c>
      <c r="F51" s="45" t="s">
        <v>245</v>
      </c>
      <c r="G51" s="45" t="s">
        <v>256</v>
      </c>
      <c r="H51" s="45">
        <v>1</v>
      </c>
      <c r="I51" s="45">
        <v>46</v>
      </c>
      <c r="J51" s="45">
        <v>0.6</v>
      </c>
      <c r="K51" s="45">
        <v>46</v>
      </c>
      <c r="L51" s="45">
        <v>0.3</v>
      </c>
      <c r="M51" s="45">
        <v>0</v>
      </c>
      <c r="N51" s="45">
        <v>0.15</v>
      </c>
      <c r="O51" s="45">
        <v>0</v>
      </c>
      <c r="P51" s="45">
        <f t="shared" si="1"/>
        <v>27.6</v>
      </c>
      <c r="Q51" s="45">
        <f t="shared" si="2"/>
        <v>1932</v>
      </c>
      <c r="R51" s="68"/>
      <c r="S51" s="66"/>
    </row>
    <row r="52" s="9" customFormat="1" ht="30" customHeight="1" spans="1:19">
      <c r="A52" s="53">
        <v>11</v>
      </c>
      <c r="B52" s="31" t="s">
        <v>20</v>
      </c>
      <c r="C52" s="31" t="s">
        <v>257</v>
      </c>
      <c r="D52" s="32" t="s">
        <v>258</v>
      </c>
      <c r="E52" s="32" t="s">
        <v>259</v>
      </c>
      <c r="F52" s="32" t="s">
        <v>245</v>
      </c>
      <c r="G52" s="32" t="s">
        <v>260</v>
      </c>
      <c r="H52" s="32">
        <v>1</v>
      </c>
      <c r="I52" s="32">
        <v>46</v>
      </c>
      <c r="J52" s="32">
        <v>0.6</v>
      </c>
      <c r="K52" s="32">
        <v>23</v>
      </c>
      <c r="L52" s="32">
        <v>0.3</v>
      </c>
      <c r="M52" s="32">
        <v>0</v>
      </c>
      <c r="N52" s="32">
        <v>0.15</v>
      </c>
      <c r="O52" s="32">
        <v>0</v>
      </c>
      <c r="P52" s="32">
        <f t="shared" si="1"/>
        <v>13.8</v>
      </c>
      <c r="Q52" s="32">
        <f t="shared" si="2"/>
        <v>966</v>
      </c>
      <c r="R52" s="57">
        <f>Q52+Q53+Q54</f>
        <v>2730</v>
      </c>
      <c r="S52" s="70" t="s">
        <v>252</v>
      </c>
    </row>
    <row r="53" s="9" customFormat="1" ht="30" customHeight="1" spans="1:19">
      <c r="A53" s="54"/>
      <c r="B53" s="37"/>
      <c r="C53" s="37"/>
      <c r="D53" s="32" t="s">
        <v>258</v>
      </c>
      <c r="E53" s="32" t="s">
        <v>259</v>
      </c>
      <c r="F53" s="32" t="s">
        <v>245</v>
      </c>
      <c r="G53" s="32" t="s">
        <v>261</v>
      </c>
      <c r="H53" s="32">
        <v>1</v>
      </c>
      <c r="I53" s="32">
        <v>48</v>
      </c>
      <c r="J53" s="32">
        <v>0.6</v>
      </c>
      <c r="K53" s="32">
        <v>24</v>
      </c>
      <c r="L53" s="32">
        <v>0.3</v>
      </c>
      <c r="M53" s="32">
        <v>0</v>
      </c>
      <c r="N53" s="32">
        <v>0.15</v>
      </c>
      <c r="O53" s="32">
        <v>0</v>
      </c>
      <c r="P53" s="32">
        <f t="shared" si="1"/>
        <v>14.4</v>
      </c>
      <c r="Q53" s="32">
        <f t="shared" si="2"/>
        <v>1008</v>
      </c>
      <c r="R53" s="59"/>
      <c r="S53" s="70" t="s">
        <v>252</v>
      </c>
    </row>
    <row r="54" s="9" customFormat="1" ht="30" customHeight="1" spans="1:19">
      <c r="A54" s="55"/>
      <c r="B54" s="37"/>
      <c r="C54" s="37"/>
      <c r="D54" s="32" t="s">
        <v>258</v>
      </c>
      <c r="E54" s="32" t="s">
        <v>259</v>
      </c>
      <c r="F54" s="32" t="s">
        <v>245</v>
      </c>
      <c r="G54" s="32" t="s">
        <v>262</v>
      </c>
      <c r="H54" s="32">
        <v>1</v>
      </c>
      <c r="I54" s="32">
        <v>54</v>
      </c>
      <c r="J54" s="32">
        <v>0.6</v>
      </c>
      <c r="K54" s="32">
        <v>18</v>
      </c>
      <c r="L54" s="32">
        <v>0.3</v>
      </c>
      <c r="M54" s="32">
        <v>0</v>
      </c>
      <c r="N54" s="32">
        <v>0.15</v>
      </c>
      <c r="O54" s="32">
        <v>0</v>
      </c>
      <c r="P54" s="32">
        <f t="shared" si="1"/>
        <v>10.8</v>
      </c>
      <c r="Q54" s="32">
        <f t="shared" si="2"/>
        <v>756</v>
      </c>
      <c r="R54" s="58"/>
      <c r="S54" s="70" t="s">
        <v>263</v>
      </c>
    </row>
    <row r="55" s="9" customFormat="1" ht="30" customHeight="1" spans="1:19">
      <c r="A55" s="53">
        <v>12</v>
      </c>
      <c r="B55" s="31" t="s">
        <v>20</v>
      </c>
      <c r="C55" s="31" t="s">
        <v>264</v>
      </c>
      <c r="D55" s="32" t="s">
        <v>258</v>
      </c>
      <c r="E55" s="32" t="s">
        <v>259</v>
      </c>
      <c r="F55" s="32" t="s">
        <v>245</v>
      </c>
      <c r="G55" s="32" t="s">
        <v>260</v>
      </c>
      <c r="H55" s="32">
        <v>1</v>
      </c>
      <c r="I55" s="32">
        <v>46</v>
      </c>
      <c r="J55" s="32">
        <v>0.6</v>
      </c>
      <c r="K55" s="32">
        <v>23</v>
      </c>
      <c r="L55" s="32">
        <v>0.3</v>
      </c>
      <c r="M55" s="32">
        <v>0</v>
      </c>
      <c r="N55" s="32">
        <v>0.15</v>
      </c>
      <c r="O55" s="32">
        <v>0</v>
      </c>
      <c r="P55" s="32">
        <f t="shared" si="1"/>
        <v>13.8</v>
      </c>
      <c r="Q55" s="32">
        <f t="shared" si="2"/>
        <v>966</v>
      </c>
      <c r="R55" s="57">
        <f>Q55+Q56+Q57</f>
        <v>2688</v>
      </c>
      <c r="S55" s="70" t="s">
        <v>252</v>
      </c>
    </row>
    <row r="56" s="9" customFormat="1" ht="30" customHeight="1" spans="1:19">
      <c r="A56" s="54"/>
      <c r="B56" s="37"/>
      <c r="C56" s="37"/>
      <c r="D56" s="32" t="s">
        <v>258</v>
      </c>
      <c r="E56" s="32" t="s">
        <v>259</v>
      </c>
      <c r="F56" s="32" t="s">
        <v>245</v>
      </c>
      <c r="G56" s="32" t="s">
        <v>265</v>
      </c>
      <c r="H56" s="32">
        <v>1</v>
      </c>
      <c r="I56" s="32">
        <v>46</v>
      </c>
      <c r="J56" s="32">
        <v>0.6</v>
      </c>
      <c r="K56" s="32">
        <v>23</v>
      </c>
      <c r="L56" s="32">
        <v>0.3</v>
      </c>
      <c r="M56" s="32">
        <v>0</v>
      </c>
      <c r="N56" s="32">
        <v>0.15</v>
      </c>
      <c r="O56" s="32">
        <v>0</v>
      </c>
      <c r="P56" s="32">
        <f t="shared" si="1"/>
        <v>13.8</v>
      </c>
      <c r="Q56" s="32">
        <f t="shared" si="2"/>
        <v>966</v>
      </c>
      <c r="R56" s="59"/>
      <c r="S56" s="70" t="s">
        <v>252</v>
      </c>
    </row>
    <row r="57" s="9" customFormat="1" ht="30" customHeight="1" spans="1:19">
      <c r="A57" s="55"/>
      <c r="B57" s="37"/>
      <c r="C57" s="37"/>
      <c r="D57" s="32" t="s">
        <v>258</v>
      </c>
      <c r="E57" s="32" t="s">
        <v>259</v>
      </c>
      <c r="F57" s="32" t="s">
        <v>245</v>
      </c>
      <c r="G57" s="32" t="s">
        <v>262</v>
      </c>
      <c r="H57" s="32">
        <v>1</v>
      </c>
      <c r="I57" s="32">
        <v>54</v>
      </c>
      <c r="J57" s="32">
        <v>0.6</v>
      </c>
      <c r="K57" s="32">
        <v>18</v>
      </c>
      <c r="L57" s="32">
        <v>0.3</v>
      </c>
      <c r="M57" s="32">
        <v>0</v>
      </c>
      <c r="N57" s="32">
        <v>0.15</v>
      </c>
      <c r="O57" s="32">
        <v>0</v>
      </c>
      <c r="P57" s="32">
        <f t="shared" si="1"/>
        <v>10.8</v>
      </c>
      <c r="Q57" s="32">
        <f t="shared" si="2"/>
        <v>756</v>
      </c>
      <c r="R57" s="58"/>
      <c r="S57" s="70" t="s">
        <v>263</v>
      </c>
    </row>
    <row r="58" s="9" customFormat="1" ht="30" customHeight="1" spans="1:19">
      <c r="A58" s="56">
        <v>13</v>
      </c>
      <c r="B58" s="35" t="s">
        <v>20</v>
      </c>
      <c r="C58" s="35" t="s">
        <v>103</v>
      </c>
      <c r="D58" s="32" t="s">
        <v>258</v>
      </c>
      <c r="E58" s="32" t="s">
        <v>259</v>
      </c>
      <c r="F58" s="32" t="s">
        <v>245</v>
      </c>
      <c r="G58" s="32" t="s">
        <v>265</v>
      </c>
      <c r="H58" s="32">
        <v>1</v>
      </c>
      <c r="I58" s="32">
        <v>46</v>
      </c>
      <c r="J58" s="32">
        <v>0.6</v>
      </c>
      <c r="K58" s="32">
        <v>23</v>
      </c>
      <c r="L58" s="32">
        <v>0.3</v>
      </c>
      <c r="M58" s="32">
        <v>0</v>
      </c>
      <c r="N58" s="32">
        <v>0.15</v>
      </c>
      <c r="O58" s="32">
        <v>0</v>
      </c>
      <c r="P58" s="32">
        <f t="shared" si="1"/>
        <v>13.8</v>
      </c>
      <c r="Q58" s="32">
        <f t="shared" si="2"/>
        <v>966</v>
      </c>
      <c r="R58" s="32">
        <f>Q58+Q59+Q60</f>
        <v>2730</v>
      </c>
      <c r="S58" s="71" t="s">
        <v>252</v>
      </c>
    </row>
    <row r="59" s="9" customFormat="1" ht="30" customHeight="1" spans="1:19">
      <c r="A59" s="56"/>
      <c r="B59" s="35"/>
      <c r="C59" s="35"/>
      <c r="D59" s="32" t="s">
        <v>258</v>
      </c>
      <c r="E59" s="32" t="s">
        <v>259</v>
      </c>
      <c r="F59" s="32" t="s">
        <v>245</v>
      </c>
      <c r="G59" s="32" t="s">
        <v>261</v>
      </c>
      <c r="H59" s="32">
        <v>1</v>
      </c>
      <c r="I59" s="32">
        <v>48</v>
      </c>
      <c r="J59" s="32">
        <v>0.6</v>
      </c>
      <c r="K59" s="32">
        <v>24</v>
      </c>
      <c r="L59" s="32">
        <v>0.3</v>
      </c>
      <c r="M59" s="32">
        <v>0</v>
      </c>
      <c r="N59" s="32">
        <v>0.15</v>
      </c>
      <c r="O59" s="32">
        <v>0</v>
      </c>
      <c r="P59" s="32">
        <f t="shared" si="1"/>
        <v>14.4</v>
      </c>
      <c r="Q59" s="32">
        <f t="shared" si="2"/>
        <v>1008</v>
      </c>
      <c r="R59" s="32"/>
      <c r="S59" s="71" t="s">
        <v>252</v>
      </c>
    </row>
    <row r="60" s="9" customFormat="1" ht="30" customHeight="1" spans="1:19">
      <c r="A60" s="56"/>
      <c r="B60" s="35"/>
      <c r="C60" s="35"/>
      <c r="D60" s="32" t="s">
        <v>258</v>
      </c>
      <c r="E60" s="32" t="s">
        <v>259</v>
      </c>
      <c r="F60" s="32" t="s">
        <v>245</v>
      </c>
      <c r="G60" s="32" t="s">
        <v>262</v>
      </c>
      <c r="H60" s="32">
        <v>1</v>
      </c>
      <c r="I60" s="32">
        <v>54</v>
      </c>
      <c r="J60" s="32">
        <v>0.6</v>
      </c>
      <c r="K60" s="32">
        <v>18</v>
      </c>
      <c r="L60" s="32">
        <v>0.3</v>
      </c>
      <c r="M60" s="32">
        <v>0</v>
      </c>
      <c r="N60" s="32">
        <v>0.15</v>
      </c>
      <c r="O60" s="32">
        <v>0</v>
      </c>
      <c r="P60" s="32">
        <f t="shared" si="1"/>
        <v>10.8</v>
      </c>
      <c r="Q60" s="32">
        <f t="shared" si="2"/>
        <v>756</v>
      </c>
      <c r="R60" s="32"/>
      <c r="S60" s="71" t="s">
        <v>263</v>
      </c>
    </row>
  </sheetData>
  <mergeCells count="75">
    <mergeCell ref="A1:Q1"/>
    <mergeCell ref="A2:Q2"/>
    <mergeCell ref="A30:S30"/>
    <mergeCell ref="A31:S31"/>
    <mergeCell ref="A4:A5"/>
    <mergeCell ref="A6:A7"/>
    <mergeCell ref="A8:A9"/>
    <mergeCell ref="A10:A13"/>
    <mergeCell ref="A14:A16"/>
    <mergeCell ref="A17:A23"/>
    <mergeCell ref="A33:A34"/>
    <mergeCell ref="A35:A36"/>
    <mergeCell ref="A37:A38"/>
    <mergeCell ref="A44:A47"/>
    <mergeCell ref="A48:A51"/>
    <mergeCell ref="A52:A54"/>
    <mergeCell ref="A55:A57"/>
    <mergeCell ref="A58:A60"/>
    <mergeCell ref="B4:B5"/>
    <mergeCell ref="B6:B7"/>
    <mergeCell ref="B8:B9"/>
    <mergeCell ref="B10:B13"/>
    <mergeCell ref="B14:B16"/>
    <mergeCell ref="B17:B23"/>
    <mergeCell ref="B33:B34"/>
    <mergeCell ref="B35:B36"/>
    <mergeCell ref="B37:B38"/>
    <mergeCell ref="B44:B47"/>
    <mergeCell ref="B48:B51"/>
    <mergeCell ref="B52:B54"/>
    <mergeCell ref="B55:B57"/>
    <mergeCell ref="B58:B60"/>
    <mergeCell ref="C4:C5"/>
    <mergeCell ref="C6:C7"/>
    <mergeCell ref="C8:C9"/>
    <mergeCell ref="C10:C13"/>
    <mergeCell ref="C14:C16"/>
    <mergeCell ref="C17:C23"/>
    <mergeCell ref="C33:C34"/>
    <mergeCell ref="C35:C36"/>
    <mergeCell ref="C37:C38"/>
    <mergeCell ref="C44:C47"/>
    <mergeCell ref="C48:C51"/>
    <mergeCell ref="C52:C54"/>
    <mergeCell ref="C55:C57"/>
    <mergeCell ref="C58:C60"/>
    <mergeCell ref="O4:O5"/>
    <mergeCell ref="O6:O7"/>
    <mergeCell ref="O8:O9"/>
    <mergeCell ref="O10:O13"/>
    <mergeCell ref="O14:O16"/>
    <mergeCell ref="O17:O23"/>
    <mergeCell ref="P4:P5"/>
    <mergeCell ref="P6:P7"/>
    <mergeCell ref="P8:P9"/>
    <mergeCell ref="P10:P13"/>
    <mergeCell ref="P14:P16"/>
    <mergeCell ref="P17:P23"/>
    <mergeCell ref="Q4:Q5"/>
    <mergeCell ref="Q6:Q7"/>
    <mergeCell ref="Q8:Q9"/>
    <mergeCell ref="Q10:Q13"/>
    <mergeCell ref="Q14:Q16"/>
    <mergeCell ref="Q17:Q23"/>
    <mergeCell ref="R33:R34"/>
    <mergeCell ref="R35:R36"/>
    <mergeCell ref="R37:R38"/>
    <mergeCell ref="R44:R47"/>
    <mergeCell ref="R48:R51"/>
    <mergeCell ref="R52:R54"/>
    <mergeCell ref="R55:R57"/>
    <mergeCell ref="R58:R60"/>
    <mergeCell ref="S33:S34"/>
    <mergeCell ref="S35:S36"/>
    <mergeCell ref="S37:S38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opLeftCell="A71" workbookViewId="0">
      <selection activeCell="C39" sqref="C39"/>
    </sheetView>
  </sheetViews>
  <sheetFormatPr defaultColWidth="9" defaultRowHeight="13.5"/>
  <cols>
    <col min="1" max="1" width="9.24778761061947" style="8" customWidth="1"/>
    <col min="2" max="2" width="12.6283185840708" style="8" customWidth="1"/>
    <col min="3" max="3" width="11.5044247787611" style="9" customWidth="1"/>
    <col min="4" max="7" width="11.5044247787611" style="8" customWidth="1"/>
    <col min="8" max="8" width="11.3716814159292" style="8" customWidth="1"/>
    <col min="9" max="9" width="11.5044247787611" style="8" customWidth="1"/>
    <col min="10" max="10" width="12.1238938053097" style="8" customWidth="1"/>
    <col min="11" max="11" width="13.1238938053097" style="8" customWidth="1"/>
    <col min="12" max="16384" width="9" style="8"/>
  </cols>
  <sheetData>
    <row r="1" s="8" customFormat="1" ht="32.25" customHeight="1" spans="1:11">
      <c r="A1" s="10" t="s">
        <v>266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="8" customFormat="1" ht="27" customHeight="1" spans="1:11">
      <c r="A2" s="11" t="s">
        <v>267</v>
      </c>
      <c r="B2" s="11"/>
      <c r="C2" s="12"/>
      <c r="D2" s="11"/>
      <c r="E2" s="11"/>
      <c r="F2" s="11"/>
      <c r="G2" s="11"/>
      <c r="H2" s="11"/>
      <c r="I2" s="11"/>
      <c r="J2" s="11"/>
      <c r="K2" s="11"/>
    </row>
    <row r="3" s="8" customFormat="1" ht="27" customHeight="1" spans="1:11">
      <c r="A3" s="13" t="s">
        <v>185</v>
      </c>
      <c r="B3" s="13" t="s">
        <v>2</v>
      </c>
      <c r="C3" s="13" t="s">
        <v>268</v>
      </c>
      <c r="D3" s="13" t="s">
        <v>6</v>
      </c>
      <c r="E3" s="13" t="s">
        <v>269</v>
      </c>
      <c r="F3" s="13" t="s">
        <v>190</v>
      </c>
      <c r="G3" s="13" t="s">
        <v>192</v>
      </c>
      <c r="H3" s="13" t="s">
        <v>226</v>
      </c>
      <c r="I3" s="13" t="s">
        <v>13</v>
      </c>
      <c r="J3" s="13" t="s">
        <v>196</v>
      </c>
      <c r="K3" s="13" t="s">
        <v>152</v>
      </c>
    </row>
    <row r="4" s="8" customFormat="1" ht="27" customHeight="1" spans="1:11">
      <c r="A4" s="14">
        <v>1</v>
      </c>
      <c r="B4" s="14" t="s">
        <v>20</v>
      </c>
      <c r="C4" s="14" t="s">
        <v>270</v>
      </c>
      <c r="D4" s="15" t="s">
        <v>271</v>
      </c>
      <c r="E4" s="15" t="s">
        <v>272</v>
      </c>
      <c r="F4" s="16">
        <v>14</v>
      </c>
      <c r="G4" s="16">
        <v>0.9</v>
      </c>
      <c r="H4" s="17">
        <v>6</v>
      </c>
      <c r="I4" s="18">
        <f t="shared" ref="I4:I44" si="0">F4*G4*H4</f>
        <v>75.6</v>
      </c>
      <c r="J4" s="18">
        <f t="shared" ref="J4:J44" si="1">I4*70</f>
        <v>5292</v>
      </c>
      <c r="K4" s="19"/>
    </row>
    <row r="5" s="8" customFormat="1" ht="27" customHeight="1" spans="1:11">
      <c r="A5" s="14">
        <v>2</v>
      </c>
      <c r="B5" s="14" t="s">
        <v>20</v>
      </c>
      <c r="C5" s="14" t="s">
        <v>273</v>
      </c>
      <c r="D5" s="15" t="s">
        <v>271</v>
      </c>
      <c r="E5" s="15" t="s">
        <v>272</v>
      </c>
      <c r="F5" s="16">
        <v>14</v>
      </c>
      <c r="G5" s="16">
        <v>0.9</v>
      </c>
      <c r="H5" s="14">
        <v>7</v>
      </c>
      <c r="I5" s="18">
        <f t="shared" si="0"/>
        <v>88.2</v>
      </c>
      <c r="J5" s="18">
        <f t="shared" si="1"/>
        <v>6174</v>
      </c>
      <c r="K5" s="19"/>
    </row>
    <row r="6" s="8" customFormat="1" ht="27" customHeight="1" spans="1:11">
      <c r="A6" s="14">
        <v>3</v>
      </c>
      <c r="B6" s="14" t="s">
        <v>20</v>
      </c>
      <c r="C6" s="14" t="s">
        <v>43</v>
      </c>
      <c r="D6" s="15" t="s">
        <v>271</v>
      </c>
      <c r="E6" s="15" t="s">
        <v>272</v>
      </c>
      <c r="F6" s="16">
        <v>14</v>
      </c>
      <c r="G6" s="16">
        <v>0.9</v>
      </c>
      <c r="H6" s="14">
        <v>7</v>
      </c>
      <c r="I6" s="18">
        <f t="shared" si="0"/>
        <v>88.2</v>
      </c>
      <c r="J6" s="18">
        <f t="shared" si="1"/>
        <v>6174</v>
      </c>
      <c r="K6" s="19"/>
    </row>
    <row r="7" s="8" customFormat="1" ht="27" customHeight="1" spans="1:11">
      <c r="A7" s="14">
        <v>4</v>
      </c>
      <c r="B7" s="14" t="s">
        <v>20</v>
      </c>
      <c r="C7" s="14" t="s">
        <v>121</v>
      </c>
      <c r="D7" s="15" t="s">
        <v>271</v>
      </c>
      <c r="E7" s="15" t="s">
        <v>272</v>
      </c>
      <c r="F7" s="16">
        <v>14</v>
      </c>
      <c r="G7" s="16">
        <v>0.9</v>
      </c>
      <c r="H7" s="14">
        <v>8</v>
      </c>
      <c r="I7" s="18">
        <f t="shared" si="0"/>
        <v>100.8</v>
      </c>
      <c r="J7" s="18">
        <f t="shared" si="1"/>
        <v>7056</v>
      </c>
      <c r="K7" s="19"/>
    </row>
    <row r="8" s="8" customFormat="1" ht="27" customHeight="1" spans="1:11">
      <c r="A8" s="14">
        <v>5</v>
      </c>
      <c r="B8" s="14" t="s">
        <v>20</v>
      </c>
      <c r="C8" s="14" t="s">
        <v>274</v>
      </c>
      <c r="D8" s="15" t="s">
        <v>271</v>
      </c>
      <c r="E8" s="15" t="s">
        <v>272</v>
      </c>
      <c r="F8" s="16">
        <v>14</v>
      </c>
      <c r="G8" s="16">
        <v>0.9</v>
      </c>
      <c r="H8" s="14">
        <v>7</v>
      </c>
      <c r="I8" s="18">
        <f t="shared" si="0"/>
        <v>88.2</v>
      </c>
      <c r="J8" s="18">
        <f t="shared" si="1"/>
        <v>6174</v>
      </c>
      <c r="K8" s="19"/>
    </row>
    <row r="9" s="8" customFormat="1" ht="27" customHeight="1" spans="1:11">
      <c r="A9" s="14">
        <v>6</v>
      </c>
      <c r="B9" s="14" t="s">
        <v>20</v>
      </c>
      <c r="C9" s="14" t="s">
        <v>275</v>
      </c>
      <c r="D9" s="15" t="s">
        <v>271</v>
      </c>
      <c r="E9" s="15" t="s">
        <v>272</v>
      </c>
      <c r="F9" s="16">
        <v>14</v>
      </c>
      <c r="G9" s="16">
        <v>0.9</v>
      </c>
      <c r="H9" s="14">
        <v>7</v>
      </c>
      <c r="I9" s="18">
        <f t="shared" si="0"/>
        <v>88.2</v>
      </c>
      <c r="J9" s="18">
        <f t="shared" si="1"/>
        <v>6174</v>
      </c>
      <c r="K9" s="19"/>
    </row>
    <row r="10" s="8" customFormat="1" ht="27" customHeight="1" spans="1:11">
      <c r="A10" s="14">
        <v>7</v>
      </c>
      <c r="B10" s="14" t="s">
        <v>20</v>
      </c>
      <c r="C10" s="14" t="s">
        <v>276</v>
      </c>
      <c r="D10" s="15" t="s">
        <v>271</v>
      </c>
      <c r="E10" s="15" t="s">
        <v>272</v>
      </c>
      <c r="F10" s="16">
        <v>14</v>
      </c>
      <c r="G10" s="16">
        <v>0.9</v>
      </c>
      <c r="H10" s="14">
        <v>6</v>
      </c>
      <c r="I10" s="18">
        <f t="shared" si="0"/>
        <v>75.6</v>
      </c>
      <c r="J10" s="18">
        <f t="shared" si="1"/>
        <v>5292</v>
      </c>
      <c r="K10" s="19"/>
    </row>
    <row r="11" s="8" customFormat="1" ht="27" customHeight="1" spans="1:11">
      <c r="A11" s="14">
        <v>8</v>
      </c>
      <c r="B11" s="14" t="s">
        <v>20</v>
      </c>
      <c r="C11" s="14" t="s">
        <v>46</v>
      </c>
      <c r="D11" s="15" t="s">
        <v>271</v>
      </c>
      <c r="E11" s="15" t="s">
        <v>272</v>
      </c>
      <c r="F11" s="16">
        <v>14</v>
      </c>
      <c r="G11" s="16">
        <v>0.9</v>
      </c>
      <c r="H11" s="14">
        <v>4</v>
      </c>
      <c r="I11" s="18">
        <f t="shared" si="0"/>
        <v>50.4</v>
      </c>
      <c r="J11" s="18">
        <f t="shared" si="1"/>
        <v>3528</v>
      </c>
      <c r="K11" s="19"/>
    </row>
    <row r="12" s="8" customFormat="1" ht="27" customHeight="1" spans="1:11">
      <c r="A12" s="14">
        <v>9</v>
      </c>
      <c r="B12" s="14" t="s">
        <v>20</v>
      </c>
      <c r="C12" s="14" t="s">
        <v>277</v>
      </c>
      <c r="D12" s="15" t="s">
        <v>271</v>
      </c>
      <c r="E12" s="15" t="s">
        <v>278</v>
      </c>
      <c r="F12" s="16">
        <v>14</v>
      </c>
      <c r="G12" s="16">
        <v>0.9</v>
      </c>
      <c r="H12" s="14">
        <v>5</v>
      </c>
      <c r="I12" s="18">
        <f t="shared" si="0"/>
        <v>63</v>
      </c>
      <c r="J12" s="18">
        <f t="shared" si="1"/>
        <v>4410</v>
      </c>
      <c r="K12" s="19"/>
    </row>
    <row r="13" s="8" customFormat="1" ht="27" customHeight="1" spans="1:11">
      <c r="A13" s="14">
        <v>10</v>
      </c>
      <c r="B13" s="14" t="s">
        <v>20</v>
      </c>
      <c r="C13" s="14" t="s">
        <v>279</v>
      </c>
      <c r="D13" s="15" t="s">
        <v>271</v>
      </c>
      <c r="E13" s="15" t="s">
        <v>272</v>
      </c>
      <c r="F13" s="16">
        <v>14</v>
      </c>
      <c r="G13" s="16">
        <v>0.9</v>
      </c>
      <c r="H13" s="14">
        <v>6</v>
      </c>
      <c r="I13" s="18">
        <f t="shared" si="0"/>
        <v>75.6</v>
      </c>
      <c r="J13" s="18">
        <f t="shared" si="1"/>
        <v>5292</v>
      </c>
      <c r="K13" s="19"/>
    </row>
    <row r="14" s="8" customFormat="1" ht="27" customHeight="1" spans="1:11">
      <c r="A14" s="14">
        <v>11</v>
      </c>
      <c r="B14" s="14" t="s">
        <v>20</v>
      </c>
      <c r="C14" s="14" t="s">
        <v>210</v>
      </c>
      <c r="D14" s="15" t="s">
        <v>271</v>
      </c>
      <c r="E14" s="15" t="s">
        <v>272</v>
      </c>
      <c r="F14" s="16">
        <v>14</v>
      </c>
      <c r="G14" s="16">
        <v>0.9</v>
      </c>
      <c r="H14" s="14">
        <v>6</v>
      </c>
      <c r="I14" s="18">
        <f t="shared" si="0"/>
        <v>75.6</v>
      </c>
      <c r="J14" s="18">
        <f t="shared" si="1"/>
        <v>5292</v>
      </c>
      <c r="K14" s="19"/>
    </row>
    <row r="15" s="8" customFormat="1" ht="27" customHeight="1" spans="1:11">
      <c r="A15" s="14">
        <v>12</v>
      </c>
      <c r="B15" s="14" t="s">
        <v>20</v>
      </c>
      <c r="C15" s="14" t="s">
        <v>280</v>
      </c>
      <c r="D15" s="15" t="s">
        <v>271</v>
      </c>
      <c r="E15" s="15" t="s">
        <v>272</v>
      </c>
      <c r="F15" s="16">
        <v>14</v>
      </c>
      <c r="G15" s="16">
        <v>0.9</v>
      </c>
      <c r="H15" s="17">
        <v>7</v>
      </c>
      <c r="I15" s="18">
        <f t="shared" si="0"/>
        <v>88.2</v>
      </c>
      <c r="J15" s="18">
        <f t="shared" si="1"/>
        <v>6174</v>
      </c>
      <c r="K15" s="19"/>
    </row>
    <row r="16" s="8" customFormat="1" ht="27" customHeight="1" spans="1:11">
      <c r="A16" s="14">
        <v>13</v>
      </c>
      <c r="B16" s="14" t="s">
        <v>20</v>
      </c>
      <c r="C16" s="14" t="s">
        <v>37</v>
      </c>
      <c r="D16" s="15" t="s">
        <v>271</v>
      </c>
      <c r="E16" s="15" t="s">
        <v>272</v>
      </c>
      <c r="F16" s="16">
        <v>14</v>
      </c>
      <c r="G16" s="16">
        <v>0.9</v>
      </c>
      <c r="H16" s="17">
        <v>6</v>
      </c>
      <c r="I16" s="18">
        <f t="shared" si="0"/>
        <v>75.6</v>
      </c>
      <c r="J16" s="18">
        <f t="shared" si="1"/>
        <v>5292</v>
      </c>
      <c r="K16" s="19"/>
    </row>
    <row r="17" s="8" customFormat="1" ht="27" customHeight="1" spans="1:11">
      <c r="A17" s="14">
        <v>14</v>
      </c>
      <c r="B17" s="14" t="s">
        <v>20</v>
      </c>
      <c r="C17" s="14" t="s">
        <v>40</v>
      </c>
      <c r="D17" s="15" t="s">
        <v>271</v>
      </c>
      <c r="E17" s="15" t="s">
        <v>272</v>
      </c>
      <c r="F17" s="16">
        <v>14</v>
      </c>
      <c r="G17" s="16">
        <v>0.9</v>
      </c>
      <c r="H17" s="17">
        <v>7</v>
      </c>
      <c r="I17" s="18">
        <f t="shared" si="0"/>
        <v>88.2</v>
      </c>
      <c r="J17" s="18">
        <f t="shared" si="1"/>
        <v>6174</v>
      </c>
      <c r="K17" s="19"/>
    </row>
    <row r="18" s="8" customFormat="1" ht="27" customHeight="1" spans="1:11">
      <c r="A18" s="14">
        <v>15</v>
      </c>
      <c r="B18" s="14" t="s">
        <v>20</v>
      </c>
      <c r="C18" s="14" t="s">
        <v>158</v>
      </c>
      <c r="D18" s="15" t="s">
        <v>271</v>
      </c>
      <c r="E18" s="15" t="s">
        <v>272</v>
      </c>
      <c r="F18" s="16">
        <v>14</v>
      </c>
      <c r="G18" s="16">
        <v>0.9</v>
      </c>
      <c r="H18" s="17">
        <v>7</v>
      </c>
      <c r="I18" s="18">
        <f t="shared" si="0"/>
        <v>88.2</v>
      </c>
      <c r="J18" s="18">
        <f t="shared" si="1"/>
        <v>6174</v>
      </c>
      <c r="K18" s="19"/>
    </row>
    <row r="19" s="8" customFormat="1" ht="27" customHeight="1" spans="1:11">
      <c r="A19" s="14">
        <v>16</v>
      </c>
      <c r="B19" s="14" t="s">
        <v>20</v>
      </c>
      <c r="C19" s="14" t="s">
        <v>281</v>
      </c>
      <c r="D19" s="15" t="s">
        <v>271</v>
      </c>
      <c r="E19" s="15" t="s">
        <v>282</v>
      </c>
      <c r="F19" s="16">
        <v>14</v>
      </c>
      <c r="G19" s="16">
        <v>0.9</v>
      </c>
      <c r="H19" s="17">
        <v>6</v>
      </c>
      <c r="I19" s="18">
        <f t="shared" si="0"/>
        <v>75.6</v>
      </c>
      <c r="J19" s="18">
        <f t="shared" si="1"/>
        <v>5292</v>
      </c>
      <c r="K19" s="19"/>
    </row>
    <row r="20" s="8" customFormat="1" ht="27" customHeight="1" spans="1:11">
      <c r="A20" s="14">
        <v>17</v>
      </c>
      <c r="B20" s="14" t="s">
        <v>20</v>
      </c>
      <c r="C20" s="14" t="s">
        <v>231</v>
      </c>
      <c r="D20" s="15" t="s">
        <v>271</v>
      </c>
      <c r="E20" s="15" t="s">
        <v>272</v>
      </c>
      <c r="F20" s="16">
        <v>14</v>
      </c>
      <c r="G20" s="16">
        <v>0.9</v>
      </c>
      <c r="H20" s="17">
        <v>6</v>
      </c>
      <c r="I20" s="18">
        <f t="shared" si="0"/>
        <v>75.6</v>
      </c>
      <c r="J20" s="18">
        <f t="shared" si="1"/>
        <v>5292</v>
      </c>
      <c r="K20" s="19"/>
    </row>
    <row r="21" s="8" customFormat="1" ht="27" customHeight="1" spans="1:11">
      <c r="A21" s="14">
        <v>18</v>
      </c>
      <c r="B21" s="14" t="s">
        <v>20</v>
      </c>
      <c r="C21" s="14" t="s">
        <v>283</v>
      </c>
      <c r="D21" s="15" t="s">
        <v>271</v>
      </c>
      <c r="E21" s="15" t="s">
        <v>272</v>
      </c>
      <c r="F21" s="16">
        <v>14</v>
      </c>
      <c r="G21" s="16">
        <v>0.9</v>
      </c>
      <c r="H21" s="17">
        <v>7</v>
      </c>
      <c r="I21" s="18">
        <f t="shared" si="0"/>
        <v>88.2</v>
      </c>
      <c r="J21" s="18">
        <f t="shared" si="1"/>
        <v>6174</v>
      </c>
      <c r="K21" s="19"/>
    </row>
    <row r="22" s="8" customFormat="1" ht="27" customHeight="1" spans="1:11">
      <c r="A22" s="14">
        <v>19</v>
      </c>
      <c r="B22" s="14" t="s">
        <v>20</v>
      </c>
      <c r="C22" s="14" t="s">
        <v>284</v>
      </c>
      <c r="D22" s="15" t="s">
        <v>271</v>
      </c>
      <c r="E22" s="15" t="s">
        <v>278</v>
      </c>
      <c r="F22" s="16">
        <v>14</v>
      </c>
      <c r="G22" s="16">
        <v>0.9</v>
      </c>
      <c r="H22" s="17">
        <v>4</v>
      </c>
      <c r="I22" s="18">
        <f t="shared" si="0"/>
        <v>50.4</v>
      </c>
      <c r="J22" s="18">
        <f t="shared" si="1"/>
        <v>3528</v>
      </c>
      <c r="K22" s="19"/>
    </row>
    <row r="23" s="8" customFormat="1" ht="27" customHeight="1" spans="1:11">
      <c r="A23" s="14">
        <v>20</v>
      </c>
      <c r="B23" s="14" t="s">
        <v>20</v>
      </c>
      <c r="C23" s="14" t="s">
        <v>80</v>
      </c>
      <c r="D23" s="15" t="s">
        <v>271</v>
      </c>
      <c r="E23" s="15" t="s">
        <v>272</v>
      </c>
      <c r="F23" s="16">
        <v>14</v>
      </c>
      <c r="G23" s="16">
        <v>0.9</v>
      </c>
      <c r="H23" s="17">
        <v>7</v>
      </c>
      <c r="I23" s="18">
        <f t="shared" si="0"/>
        <v>88.2</v>
      </c>
      <c r="J23" s="18">
        <f t="shared" si="1"/>
        <v>6174</v>
      </c>
      <c r="K23" s="19"/>
    </row>
    <row r="24" s="8" customFormat="1" ht="27" customHeight="1" spans="1:11">
      <c r="A24" s="14">
        <v>21</v>
      </c>
      <c r="B24" s="14" t="s">
        <v>20</v>
      </c>
      <c r="C24" s="14" t="s">
        <v>285</v>
      </c>
      <c r="D24" s="15" t="s">
        <v>271</v>
      </c>
      <c r="E24" s="15" t="s">
        <v>282</v>
      </c>
      <c r="F24" s="16">
        <v>14</v>
      </c>
      <c r="G24" s="16">
        <v>0.9</v>
      </c>
      <c r="H24" s="17">
        <v>7</v>
      </c>
      <c r="I24" s="18">
        <f t="shared" si="0"/>
        <v>88.2</v>
      </c>
      <c r="J24" s="18">
        <f t="shared" si="1"/>
        <v>6174</v>
      </c>
      <c r="K24" s="19"/>
    </row>
    <row r="25" s="8" customFormat="1" ht="27" customHeight="1" spans="1:11">
      <c r="A25" s="14">
        <v>22</v>
      </c>
      <c r="B25" s="14" t="s">
        <v>20</v>
      </c>
      <c r="C25" s="14" t="s">
        <v>21</v>
      </c>
      <c r="D25" s="15" t="s">
        <v>271</v>
      </c>
      <c r="E25" s="15" t="s">
        <v>282</v>
      </c>
      <c r="F25" s="16">
        <v>14</v>
      </c>
      <c r="G25" s="16">
        <v>0.9</v>
      </c>
      <c r="H25" s="17">
        <v>6</v>
      </c>
      <c r="I25" s="18">
        <f t="shared" si="0"/>
        <v>75.6</v>
      </c>
      <c r="J25" s="18">
        <f t="shared" si="1"/>
        <v>5292</v>
      </c>
      <c r="K25" s="19"/>
    </row>
    <row r="26" s="8" customFormat="1" ht="27" customHeight="1" spans="1:11">
      <c r="A26" s="14">
        <v>23</v>
      </c>
      <c r="B26" s="14" t="s">
        <v>20</v>
      </c>
      <c r="C26" s="14" t="s">
        <v>141</v>
      </c>
      <c r="D26" s="15" t="s">
        <v>271</v>
      </c>
      <c r="E26" s="15" t="s">
        <v>282</v>
      </c>
      <c r="F26" s="16">
        <v>14</v>
      </c>
      <c r="G26" s="16">
        <v>0.9</v>
      </c>
      <c r="H26" s="17">
        <v>4</v>
      </c>
      <c r="I26" s="18">
        <f t="shared" si="0"/>
        <v>50.4</v>
      </c>
      <c r="J26" s="18">
        <f t="shared" si="1"/>
        <v>3528</v>
      </c>
      <c r="K26" s="19"/>
    </row>
    <row r="27" s="8" customFormat="1" ht="27" customHeight="1" spans="1:11">
      <c r="A27" s="14">
        <v>24</v>
      </c>
      <c r="B27" s="14" t="s">
        <v>20</v>
      </c>
      <c r="C27" s="14" t="s">
        <v>138</v>
      </c>
      <c r="D27" s="15" t="s">
        <v>271</v>
      </c>
      <c r="E27" s="15" t="s">
        <v>278</v>
      </c>
      <c r="F27" s="16">
        <v>14</v>
      </c>
      <c r="G27" s="16">
        <v>0.9</v>
      </c>
      <c r="H27" s="17">
        <v>3</v>
      </c>
      <c r="I27" s="18">
        <f t="shared" si="0"/>
        <v>37.8</v>
      </c>
      <c r="J27" s="18">
        <f t="shared" si="1"/>
        <v>2646</v>
      </c>
      <c r="K27" s="19"/>
    </row>
    <row r="28" s="8" customFormat="1" ht="27" customHeight="1" spans="1:11">
      <c r="A28" s="14">
        <v>25</v>
      </c>
      <c r="B28" s="14" t="s">
        <v>20</v>
      </c>
      <c r="C28" s="14" t="s">
        <v>286</v>
      </c>
      <c r="D28" s="15" t="s">
        <v>271</v>
      </c>
      <c r="E28" s="15" t="s">
        <v>272</v>
      </c>
      <c r="F28" s="16">
        <v>14</v>
      </c>
      <c r="G28" s="16">
        <v>0.9</v>
      </c>
      <c r="H28" s="17">
        <v>6</v>
      </c>
      <c r="I28" s="18">
        <f t="shared" si="0"/>
        <v>75.6</v>
      </c>
      <c r="J28" s="18">
        <f t="shared" si="1"/>
        <v>5292</v>
      </c>
      <c r="K28" s="19"/>
    </row>
    <row r="29" s="8" customFormat="1" ht="27" customHeight="1" spans="1:11">
      <c r="A29" s="14">
        <v>26</v>
      </c>
      <c r="B29" s="14" t="s">
        <v>20</v>
      </c>
      <c r="C29" s="14" t="s">
        <v>116</v>
      </c>
      <c r="D29" s="15" t="s">
        <v>271</v>
      </c>
      <c r="E29" s="15" t="s">
        <v>282</v>
      </c>
      <c r="F29" s="16">
        <v>14</v>
      </c>
      <c r="G29" s="16">
        <v>0.9</v>
      </c>
      <c r="H29" s="17">
        <v>6</v>
      </c>
      <c r="I29" s="18">
        <f t="shared" si="0"/>
        <v>75.6</v>
      </c>
      <c r="J29" s="18">
        <f t="shared" si="1"/>
        <v>5292</v>
      </c>
      <c r="K29" s="19"/>
    </row>
    <row r="30" s="8" customFormat="1" ht="27" customHeight="1" spans="1:11">
      <c r="A30" s="14">
        <v>27</v>
      </c>
      <c r="B30" s="14" t="s">
        <v>20</v>
      </c>
      <c r="C30" s="14" t="s">
        <v>83</v>
      </c>
      <c r="D30" s="15" t="s">
        <v>271</v>
      </c>
      <c r="E30" s="15" t="s">
        <v>272</v>
      </c>
      <c r="F30" s="16">
        <v>14</v>
      </c>
      <c r="G30" s="16">
        <v>0.9</v>
      </c>
      <c r="H30" s="17">
        <v>6</v>
      </c>
      <c r="I30" s="18">
        <f t="shared" si="0"/>
        <v>75.6</v>
      </c>
      <c r="J30" s="18">
        <f t="shared" si="1"/>
        <v>5292</v>
      </c>
      <c r="K30" s="19"/>
    </row>
    <row r="31" s="8" customFormat="1" ht="27" customHeight="1" spans="1:11">
      <c r="A31" s="14">
        <v>28</v>
      </c>
      <c r="B31" s="14" t="s">
        <v>20</v>
      </c>
      <c r="C31" s="14" t="s">
        <v>287</v>
      </c>
      <c r="D31" s="15" t="s">
        <v>271</v>
      </c>
      <c r="E31" s="15" t="s">
        <v>282</v>
      </c>
      <c r="F31" s="16">
        <v>14</v>
      </c>
      <c r="G31" s="16">
        <v>0.9</v>
      </c>
      <c r="H31" s="17">
        <v>6</v>
      </c>
      <c r="I31" s="18">
        <f t="shared" si="0"/>
        <v>75.6</v>
      </c>
      <c r="J31" s="18">
        <f t="shared" si="1"/>
        <v>5292</v>
      </c>
      <c r="K31" s="19"/>
    </row>
    <row r="32" s="8" customFormat="1" ht="27" customHeight="1" spans="1:11">
      <c r="A32" s="14">
        <v>29</v>
      </c>
      <c r="B32" s="14" t="s">
        <v>20</v>
      </c>
      <c r="C32" s="14" t="s">
        <v>89</v>
      </c>
      <c r="D32" s="15" t="s">
        <v>271</v>
      </c>
      <c r="E32" s="15" t="s">
        <v>282</v>
      </c>
      <c r="F32" s="16">
        <v>14</v>
      </c>
      <c r="G32" s="16">
        <v>0.9</v>
      </c>
      <c r="H32" s="17">
        <v>6</v>
      </c>
      <c r="I32" s="18">
        <f t="shared" si="0"/>
        <v>75.6</v>
      </c>
      <c r="J32" s="18">
        <f t="shared" si="1"/>
        <v>5292</v>
      </c>
      <c r="K32" s="19"/>
    </row>
    <row r="33" s="8" customFormat="1" ht="27" customHeight="1" spans="1:11">
      <c r="A33" s="14">
        <v>30</v>
      </c>
      <c r="B33" s="14" t="s">
        <v>20</v>
      </c>
      <c r="C33" s="14" t="s">
        <v>288</v>
      </c>
      <c r="D33" s="15" t="s">
        <v>271</v>
      </c>
      <c r="E33" s="15" t="s">
        <v>278</v>
      </c>
      <c r="F33" s="16">
        <v>14</v>
      </c>
      <c r="G33" s="16">
        <v>0.9</v>
      </c>
      <c r="H33" s="17">
        <v>6</v>
      </c>
      <c r="I33" s="18">
        <f t="shared" si="0"/>
        <v>75.6</v>
      </c>
      <c r="J33" s="18">
        <f t="shared" si="1"/>
        <v>5292</v>
      </c>
      <c r="K33" s="19"/>
    </row>
    <row r="34" s="8" customFormat="1" ht="27" customHeight="1" spans="1:11">
      <c r="A34" s="14">
        <v>31</v>
      </c>
      <c r="B34" s="14" t="s">
        <v>20</v>
      </c>
      <c r="C34" s="14" t="s">
        <v>34</v>
      </c>
      <c r="D34" s="15" t="s">
        <v>271</v>
      </c>
      <c r="E34" s="15" t="s">
        <v>278</v>
      </c>
      <c r="F34" s="16">
        <v>14</v>
      </c>
      <c r="G34" s="16">
        <v>0.9</v>
      </c>
      <c r="H34" s="17">
        <v>5</v>
      </c>
      <c r="I34" s="18">
        <f t="shared" si="0"/>
        <v>63</v>
      </c>
      <c r="J34" s="18">
        <f t="shared" si="1"/>
        <v>4410</v>
      </c>
      <c r="K34" s="19"/>
    </row>
    <row r="35" s="8" customFormat="1" ht="27" customHeight="1" spans="1:11">
      <c r="A35" s="14">
        <v>32</v>
      </c>
      <c r="B35" s="14" t="s">
        <v>20</v>
      </c>
      <c r="C35" s="14" t="s">
        <v>289</v>
      </c>
      <c r="D35" s="15" t="s">
        <v>271</v>
      </c>
      <c r="E35" s="15" t="s">
        <v>272</v>
      </c>
      <c r="F35" s="16">
        <v>14</v>
      </c>
      <c r="G35" s="16">
        <v>0.9</v>
      </c>
      <c r="H35" s="17">
        <v>6</v>
      </c>
      <c r="I35" s="18">
        <f t="shared" si="0"/>
        <v>75.6</v>
      </c>
      <c r="J35" s="18">
        <f t="shared" si="1"/>
        <v>5292</v>
      </c>
      <c r="K35" s="19"/>
    </row>
    <row r="36" s="8" customFormat="1" ht="27" customHeight="1" spans="1:11">
      <c r="A36" s="14">
        <v>33</v>
      </c>
      <c r="B36" s="14" t="s">
        <v>20</v>
      </c>
      <c r="C36" s="14" t="s">
        <v>74</v>
      </c>
      <c r="D36" s="15" t="s">
        <v>271</v>
      </c>
      <c r="E36" s="15" t="s">
        <v>272</v>
      </c>
      <c r="F36" s="16">
        <v>14</v>
      </c>
      <c r="G36" s="16">
        <v>0.9</v>
      </c>
      <c r="H36" s="17">
        <v>4</v>
      </c>
      <c r="I36" s="18">
        <f t="shared" si="0"/>
        <v>50.4</v>
      </c>
      <c r="J36" s="18">
        <f t="shared" si="1"/>
        <v>3528</v>
      </c>
      <c r="K36" s="19"/>
    </row>
    <row r="37" s="8" customFormat="1" ht="27" customHeight="1" spans="1:11">
      <c r="A37" s="14">
        <v>34</v>
      </c>
      <c r="B37" s="14" t="s">
        <v>20</v>
      </c>
      <c r="C37" s="14" t="s">
        <v>86</v>
      </c>
      <c r="D37" s="15" t="s">
        <v>271</v>
      </c>
      <c r="E37" s="15" t="s">
        <v>272</v>
      </c>
      <c r="F37" s="16">
        <v>14</v>
      </c>
      <c r="G37" s="16">
        <v>0.9</v>
      </c>
      <c r="H37" s="17">
        <v>5</v>
      </c>
      <c r="I37" s="18">
        <f t="shared" si="0"/>
        <v>63</v>
      </c>
      <c r="J37" s="18">
        <f t="shared" si="1"/>
        <v>4410</v>
      </c>
      <c r="K37" s="19"/>
    </row>
    <row r="38" s="8" customFormat="1" ht="27" customHeight="1" spans="1:11">
      <c r="A38" s="14">
        <v>35</v>
      </c>
      <c r="B38" s="14" t="s">
        <v>20</v>
      </c>
      <c r="C38" s="14" t="s">
        <v>290</v>
      </c>
      <c r="D38" s="15" t="s">
        <v>271</v>
      </c>
      <c r="E38" s="15" t="s">
        <v>272</v>
      </c>
      <c r="F38" s="16">
        <v>14</v>
      </c>
      <c r="G38" s="16">
        <v>0.9</v>
      </c>
      <c r="H38" s="17">
        <v>7</v>
      </c>
      <c r="I38" s="18">
        <f t="shared" si="0"/>
        <v>88.2</v>
      </c>
      <c r="J38" s="18">
        <f t="shared" si="1"/>
        <v>6174</v>
      </c>
      <c r="K38" s="19"/>
    </row>
    <row r="39" s="8" customFormat="1" ht="27" customHeight="1" spans="1:11">
      <c r="A39" s="14">
        <v>36</v>
      </c>
      <c r="B39" s="14" t="s">
        <v>20</v>
      </c>
      <c r="C39" s="14" t="s">
        <v>291</v>
      </c>
      <c r="D39" s="15" t="s">
        <v>271</v>
      </c>
      <c r="E39" s="15" t="s">
        <v>278</v>
      </c>
      <c r="F39" s="16">
        <v>14</v>
      </c>
      <c r="G39" s="16">
        <v>0.9</v>
      </c>
      <c r="H39" s="17">
        <v>6</v>
      </c>
      <c r="I39" s="18">
        <f t="shared" si="0"/>
        <v>75.6</v>
      </c>
      <c r="J39" s="18">
        <f t="shared" si="1"/>
        <v>5292</v>
      </c>
      <c r="K39" s="19"/>
    </row>
    <row r="40" s="8" customFormat="1" ht="27" customHeight="1" spans="1:11">
      <c r="A40" s="14">
        <v>37</v>
      </c>
      <c r="B40" s="14" t="s">
        <v>20</v>
      </c>
      <c r="C40" s="14" t="s">
        <v>292</v>
      </c>
      <c r="D40" s="15" t="s">
        <v>271</v>
      </c>
      <c r="E40" s="15" t="s">
        <v>282</v>
      </c>
      <c r="F40" s="16">
        <v>14</v>
      </c>
      <c r="G40" s="16">
        <v>0.9</v>
      </c>
      <c r="H40" s="17">
        <v>5</v>
      </c>
      <c r="I40" s="18">
        <f t="shared" si="0"/>
        <v>63</v>
      </c>
      <c r="J40" s="18">
        <f t="shared" si="1"/>
        <v>4410</v>
      </c>
      <c r="K40" s="19"/>
    </row>
    <row r="41" s="8" customFormat="1" ht="27" customHeight="1" spans="1:11">
      <c r="A41" s="14">
        <v>38</v>
      </c>
      <c r="B41" s="14" t="s">
        <v>20</v>
      </c>
      <c r="C41" s="14" t="s">
        <v>293</v>
      </c>
      <c r="D41" s="15" t="s">
        <v>271</v>
      </c>
      <c r="E41" s="15" t="s">
        <v>282</v>
      </c>
      <c r="F41" s="16">
        <v>14</v>
      </c>
      <c r="G41" s="16">
        <v>0.9</v>
      </c>
      <c r="H41" s="17">
        <v>7</v>
      </c>
      <c r="I41" s="18">
        <f t="shared" si="0"/>
        <v>88.2</v>
      </c>
      <c r="J41" s="18">
        <f t="shared" si="1"/>
        <v>6174</v>
      </c>
      <c r="K41" s="19"/>
    </row>
    <row r="42" s="8" customFormat="1" ht="27" customHeight="1" spans="1:11">
      <c r="A42" s="14">
        <v>39</v>
      </c>
      <c r="B42" s="14" t="s">
        <v>20</v>
      </c>
      <c r="C42" s="14" t="s">
        <v>294</v>
      </c>
      <c r="D42" s="15" t="s">
        <v>271</v>
      </c>
      <c r="E42" s="15" t="s">
        <v>282</v>
      </c>
      <c r="F42" s="16">
        <v>14</v>
      </c>
      <c r="G42" s="16">
        <v>0.9</v>
      </c>
      <c r="H42" s="17">
        <v>7</v>
      </c>
      <c r="I42" s="18">
        <f t="shared" si="0"/>
        <v>88.2</v>
      </c>
      <c r="J42" s="18">
        <f t="shared" si="1"/>
        <v>6174</v>
      </c>
      <c r="K42" s="19"/>
    </row>
    <row r="43" s="8" customFormat="1" ht="27" customHeight="1" spans="1:11">
      <c r="A43" s="14">
        <v>40</v>
      </c>
      <c r="B43" s="14" t="s">
        <v>20</v>
      </c>
      <c r="C43" s="14" t="s">
        <v>31</v>
      </c>
      <c r="D43" s="15" t="s">
        <v>271</v>
      </c>
      <c r="E43" s="15" t="s">
        <v>278</v>
      </c>
      <c r="F43" s="16">
        <v>14</v>
      </c>
      <c r="G43" s="16">
        <v>0.9</v>
      </c>
      <c r="H43" s="17">
        <v>2</v>
      </c>
      <c r="I43" s="18">
        <f t="shared" si="0"/>
        <v>25.2</v>
      </c>
      <c r="J43" s="18">
        <f t="shared" si="1"/>
        <v>1764</v>
      </c>
      <c r="K43" s="19"/>
    </row>
    <row r="44" s="8" customFormat="1" ht="27" customHeight="1" spans="1:11">
      <c r="A44" s="14">
        <v>41</v>
      </c>
      <c r="B44" s="14" t="s">
        <v>20</v>
      </c>
      <c r="C44" s="14" t="s">
        <v>126</v>
      </c>
      <c r="D44" s="15" t="s">
        <v>271</v>
      </c>
      <c r="E44" s="15" t="s">
        <v>295</v>
      </c>
      <c r="F44" s="16">
        <v>16</v>
      </c>
      <c r="G44" s="16">
        <v>0.9</v>
      </c>
      <c r="H44" s="17">
        <v>5</v>
      </c>
      <c r="I44" s="18">
        <f t="shared" si="0"/>
        <v>72</v>
      </c>
      <c r="J44" s="18">
        <f t="shared" si="1"/>
        <v>5040</v>
      </c>
      <c r="K44" s="19"/>
    </row>
    <row r="45" s="8" customFormat="1" ht="27" customHeight="1" spans="1:11">
      <c r="A45" s="14">
        <v>42</v>
      </c>
      <c r="B45" s="14" t="s">
        <v>20</v>
      </c>
      <c r="C45" s="14" t="s">
        <v>103</v>
      </c>
      <c r="D45" s="15" t="s">
        <v>271</v>
      </c>
      <c r="E45" s="15" t="s">
        <v>295</v>
      </c>
      <c r="F45" s="16">
        <v>16</v>
      </c>
      <c r="G45" s="16">
        <v>0.9</v>
      </c>
      <c r="H45" s="17">
        <v>4</v>
      </c>
      <c r="I45" s="18">
        <f t="shared" ref="I45:I108" si="2">F45*G45*H45</f>
        <v>57.6</v>
      </c>
      <c r="J45" s="18">
        <f t="shared" ref="J45:J108" si="3">I45*70</f>
        <v>4032</v>
      </c>
      <c r="K45" s="19"/>
    </row>
    <row r="46" s="8" customFormat="1" ht="27" customHeight="1" spans="1:11">
      <c r="A46" s="14">
        <v>43</v>
      </c>
      <c r="B46" s="14" t="s">
        <v>20</v>
      </c>
      <c r="C46" s="14" t="s">
        <v>296</v>
      </c>
      <c r="D46" s="15" t="s">
        <v>271</v>
      </c>
      <c r="E46" s="15" t="s">
        <v>295</v>
      </c>
      <c r="F46" s="16">
        <v>16</v>
      </c>
      <c r="G46" s="16">
        <v>0.9</v>
      </c>
      <c r="H46" s="17">
        <v>3</v>
      </c>
      <c r="I46" s="18">
        <f t="shared" si="2"/>
        <v>43.2</v>
      </c>
      <c r="J46" s="18">
        <f t="shared" si="3"/>
        <v>3024</v>
      </c>
      <c r="K46" s="19"/>
    </row>
    <row r="47" s="8" customFormat="1" ht="27" customHeight="1" spans="1:11">
      <c r="A47" s="14">
        <v>44</v>
      </c>
      <c r="B47" s="14" t="s">
        <v>20</v>
      </c>
      <c r="C47" s="14" t="s">
        <v>57</v>
      </c>
      <c r="D47" s="15" t="s">
        <v>271</v>
      </c>
      <c r="E47" s="15" t="s">
        <v>295</v>
      </c>
      <c r="F47" s="16">
        <v>16</v>
      </c>
      <c r="G47" s="16">
        <v>0.9</v>
      </c>
      <c r="H47" s="17">
        <v>5</v>
      </c>
      <c r="I47" s="18">
        <f t="shared" si="2"/>
        <v>72</v>
      </c>
      <c r="J47" s="18">
        <f t="shared" si="3"/>
        <v>5040</v>
      </c>
      <c r="K47" s="19"/>
    </row>
    <row r="48" s="8" customFormat="1" ht="27" customHeight="1" spans="1:11">
      <c r="A48" s="14">
        <v>45</v>
      </c>
      <c r="B48" s="14" t="s">
        <v>20</v>
      </c>
      <c r="C48" s="14" t="s">
        <v>264</v>
      </c>
      <c r="D48" s="15" t="s">
        <v>271</v>
      </c>
      <c r="E48" s="15" t="s">
        <v>295</v>
      </c>
      <c r="F48" s="16">
        <v>16</v>
      </c>
      <c r="G48" s="16">
        <v>0.9</v>
      </c>
      <c r="H48" s="17">
        <v>3</v>
      </c>
      <c r="I48" s="18">
        <f t="shared" si="2"/>
        <v>43.2</v>
      </c>
      <c r="J48" s="18">
        <f t="shared" si="3"/>
        <v>3024</v>
      </c>
      <c r="K48" s="19"/>
    </row>
    <row r="49" s="8" customFormat="1" ht="27" customHeight="1" spans="1:11">
      <c r="A49" s="14">
        <v>46</v>
      </c>
      <c r="B49" s="14" t="s">
        <v>20</v>
      </c>
      <c r="C49" s="14" t="s">
        <v>66</v>
      </c>
      <c r="D49" s="15" t="s">
        <v>271</v>
      </c>
      <c r="E49" s="15" t="s">
        <v>295</v>
      </c>
      <c r="F49" s="16">
        <v>16</v>
      </c>
      <c r="G49" s="16">
        <v>0.9</v>
      </c>
      <c r="H49" s="17">
        <v>1</v>
      </c>
      <c r="I49" s="18">
        <f t="shared" si="2"/>
        <v>14.4</v>
      </c>
      <c r="J49" s="18">
        <f t="shared" si="3"/>
        <v>1008</v>
      </c>
      <c r="K49" s="19"/>
    </row>
    <row r="50" s="8" customFormat="1" ht="27" customHeight="1" spans="1:11">
      <c r="A50" s="14">
        <v>47</v>
      </c>
      <c r="B50" s="14" t="s">
        <v>20</v>
      </c>
      <c r="C50" s="14" t="s">
        <v>297</v>
      </c>
      <c r="D50" s="15" t="s">
        <v>271</v>
      </c>
      <c r="E50" s="15" t="s">
        <v>295</v>
      </c>
      <c r="F50" s="16">
        <v>16</v>
      </c>
      <c r="G50" s="16">
        <v>0.9</v>
      </c>
      <c r="H50" s="17">
        <v>3</v>
      </c>
      <c r="I50" s="18">
        <f t="shared" si="2"/>
        <v>43.2</v>
      </c>
      <c r="J50" s="18">
        <f t="shared" si="3"/>
        <v>3024</v>
      </c>
      <c r="K50" s="19"/>
    </row>
    <row r="51" s="8" customFormat="1" ht="27" customHeight="1" spans="1:11">
      <c r="A51" s="14">
        <v>48</v>
      </c>
      <c r="B51" s="14" t="s">
        <v>20</v>
      </c>
      <c r="C51" s="14" t="s">
        <v>71</v>
      </c>
      <c r="D51" s="15" t="s">
        <v>271</v>
      </c>
      <c r="E51" s="15" t="s">
        <v>295</v>
      </c>
      <c r="F51" s="16">
        <v>16</v>
      </c>
      <c r="G51" s="16">
        <v>0.9</v>
      </c>
      <c r="H51" s="17">
        <v>6</v>
      </c>
      <c r="I51" s="18">
        <f t="shared" si="2"/>
        <v>86.4</v>
      </c>
      <c r="J51" s="18">
        <f t="shared" si="3"/>
        <v>6048</v>
      </c>
      <c r="K51" s="19"/>
    </row>
    <row r="52" s="8" customFormat="1" ht="27" customHeight="1" spans="1:11">
      <c r="A52" s="14">
        <v>49</v>
      </c>
      <c r="B52" s="14" t="s">
        <v>20</v>
      </c>
      <c r="C52" s="14" t="s">
        <v>298</v>
      </c>
      <c r="D52" s="15" t="s">
        <v>271</v>
      </c>
      <c r="E52" s="15" t="s">
        <v>295</v>
      </c>
      <c r="F52" s="16">
        <v>16</v>
      </c>
      <c r="G52" s="16">
        <v>0.9</v>
      </c>
      <c r="H52" s="17">
        <v>3</v>
      </c>
      <c r="I52" s="18">
        <f t="shared" si="2"/>
        <v>43.2</v>
      </c>
      <c r="J52" s="18">
        <f t="shared" si="3"/>
        <v>3024</v>
      </c>
      <c r="K52" s="19"/>
    </row>
    <row r="53" s="8" customFormat="1" ht="27" customHeight="1" spans="1:11">
      <c r="A53" s="14">
        <v>50</v>
      </c>
      <c r="B53" s="14" t="s">
        <v>20</v>
      </c>
      <c r="C53" s="14" t="s">
        <v>299</v>
      </c>
      <c r="D53" s="15" t="s">
        <v>271</v>
      </c>
      <c r="E53" s="15" t="s">
        <v>295</v>
      </c>
      <c r="F53" s="16">
        <v>16</v>
      </c>
      <c r="G53" s="16">
        <v>0.9</v>
      </c>
      <c r="H53" s="17">
        <v>1</v>
      </c>
      <c r="I53" s="18">
        <f t="shared" si="2"/>
        <v>14.4</v>
      </c>
      <c r="J53" s="18">
        <f t="shared" si="3"/>
        <v>1008</v>
      </c>
      <c r="K53" s="19"/>
    </row>
    <row r="54" s="8" customFormat="1" ht="27" customHeight="1" spans="1:11">
      <c r="A54" s="14">
        <v>51</v>
      </c>
      <c r="B54" s="14" t="s">
        <v>20</v>
      </c>
      <c r="C54" s="14" t="s">
        <v>198</v>
      </c>
      <c r="D54" s="15" t="s">
        <v>271</v>
      </c>
      <c r="E54" s="15" t="s">
        <v>295</v>
      </c>
      <c r="F54" s="16">
        <v>16</v>
      </c>
      <c r="G54" s="16">
        <v>0.9</v>
      </c>
      <c r="H54" s="17">
        <v>2</v>
      </c>
      <c r="I54" s="18">
        <f t="shared" si="2"/>
        <v>28.8</v>
      </c>
      <c r="J54" s="18">
        <f t="shared" si="3"/>
        <v>2016</v>
      </c>
      <c r="K54" s="19"/>
    </row>
    <row r="55" s="8" customFormat="1" ht="27" customHeight="1" spans="1:11">
      <c r="A55" s="14">
        <v>52</v>
      </c>
      <c r="B55" s="14" t="s">
        <v>20</v>
      </c>
      <c r="C55" s="14" t="s">
        <v>67</v>
      </c>
      <c r="D55" s="15" t="s">
        <v>271</v>
      </c>
      <c r="E55" s="15" t="s">
        <v>295</v>
      </c>
      <c r="F55" s="16">
        <v>16</v>
      </c>
      <c r="G55" s="16">
        <v>0.9</v>
      </c>
      <c r="H55" s="17">
        <v>4</v>
      </c>
      <c r="I55" s="18">
        <f t="shared" si="2"/>
        <v>57.6</v>
      </c>
      <c r="J55" s="18">
        <f t="shared" si="3"/>
        <v>4032</v>
      </c>
      <c r="K55" s="19"/>
    </row>
    <row r="56" s="8" customFormat="1" ht="27" customHeight="1" spans="1:11">
      <c r="A56" s="14">
        <v>53</v>
      </c>
      <c r="B56" s="14" t="s">
        <v>20</v>
      </c>
      <c r="C56" s="14" t="s">
        <v>300</v>
      </c>
      <c r="D56" s="15" t="s">
        <v>271</v>
      </c>
      <c r="E56" s="15" t="s">
        <v>295</v>
      </c>
      <c r="F56" s="16">
        <v>16</v>
      </c>
      <c r="G56" s="16">
        <v>0.9</v>
      </c>
      <c r="H56" s="17">
        <v>4</v>
      </c>
      <c r="I56" s="18">
        <f t="shared" si="2"/>
        <v>57.6</v>
      </c>
      <c r="J56" s="18">
        <f t="shared" si="3"/>
        <v>4032</v>
      </c>
      <c r="K56" s="19"/>
    </row>
    <row r="57" s="8" customFormat="1" ht="27" customHeight="1" spans="1:11">
      <c r="A57" s="14">
        <v>54</v>
      </c>
      <c r="B57" s="14" t="s">
        <v>20</v>
      </c>
      <c r="C57" s="14" t="s">
        <v>301</v>
      </c>
      <c r="D57" s="15" t="s">
        <v>271</v>
      </c>
      <c r="E57" s="15" t="s">
        <v>295</v>
      </c>
      <c r="F57" s="16">
        <v>16</v>
      </c>
      <c r="G57" s="16">
        <v>0.9</v>
      </c>
      <c r="H57" s="17">
        <v>4</v>
      </c>
      <c r="I57" s="18">
        <f t="shared" si="2"/>
        <v>57.6</v>
      </c>
      <c r="J57" s="18">
        <f t="shared" si="3"/>
        <v>4032</v>
      </c>
      <c r="K57" s="19"/>
    </row>
    <row r="58" s="8" customFormat="1" ht="27" customHeight="1" spans="1:11">
      <c r="A58" s="14">
        <v>55</v>
      </c>
      <c r="B58" s="14" t="s">
        <v>20</v>
      </c>
      <c r="C58" s="14" t="s">
        <v>52</v>
      </c>
      <c r="D58" s="15" t="s">
        <v>271</v>
      </c>
      <c r="E58" s="15" t="s">
        <v>295</v>
      </c>
      <c r="F58" s="16">
        <v>16</v>
      </c>
      <c r="G58" s="16">
        <v>0.9</v>
      </c>
      <c r="H58" s="17">
        <v>3</v>
      </c>
      <c r="I58" s="18">
        <f t="shared" si="2"/>
        <v>43.2</v>
      </c>
      <c r="J58" s="18">
        <f t="shared" si="3"/>
        <v>3024</v>
      </c>
      <c r="K58" s="19"/>
    </row>
    <row r="59" s="8" customFormat="1" ht="27" customHeight="1" spans="1:11">
      <c r="A59" s="14">
        <v>56</v>
      </c>
      <c r="B59" s="14" t="s">
        <v>20</v>
      </c>
      <c r="C59" s="14" t="s">
        <v>218</v>
      </c>
      <c r="D59" s="15" t="s">
        <v>271</v>
      </c>
      <c r="E59" s="15" t="s">
        <v>295</v>
      </c>
      <c r="F59" s="16">
        <v>16</v>
      </c>
      <c r="G59" s="16">
        <v>0.9</v>
      </c>
      <c r="H59" s="17">
        <v>4</v>
      </c>
      <c r="I59" s="18">
        <f t="shared" si="2"/>
        <v>57.6</v>
      </c>
      <c r="J59" s="18">
        <f t="shared" si="3"/>
        <v>4032</v>
      </c>
      <c r="K59" s="19"/>
    </row>
    <row r="60" s="8" customFormat="1" ht="27" customHeight="1" spans="1:11">
      <c r="A60" s="14">
        <v>57</v>
      </c>
      <c r="B60" s="14" t="s">
        <v>20</v>
      </c>
      <c r="C60" s="14" t="s">
        <v>129</v>
      </c>
      <c r="D60" s="15" t="s">
        <v>271</v>
      </c>
      <c r="E60" s="15" t="s">
        <v>295</v>
      </c>
      <c r="F60" s="16">
        <v>16</v>
      </c>
      <c r="G60" s="16">
        <v>0.9</v>
      </c>
      <c r="H60" s="17">
        <v>4</v>
      </c>
      <c r="I60" s="18">
        <f t="shared" si="2"/>
        <v>57.6</v>
      </c>
      <c r="J60" s="18">
        <f t="shared" si="3"/>
        <v>4032</v>
      </c>
      <c r="K60" s="19"/>
    </row>
    <row r="61" s="8" customFormat="1" ht="27" customHeight="1" spans="1:11">
      <c r="A61" s="14">
        <v>58</v>
      </c>
      <c r="B61" s="14" t="s">
        <v>20</v>
      </c>
      <c r="C61" s="14" t="s">
        <v>77</v>
      </c>
      <c r="D61" s="15" t="s">
        <v>271</v>
      </c>
      <c r="E61" s="15" t="s">
        <v>302</v>
      </c>
      <c r="F61" s="16">
        <v>16</v>
      </c>
      <c r="G61" s="16">
        <v>0.9</v>
      </c>
      <c r="H61" s="17">
        <v>5</v>
      </c>
      <c r="I61" s="18">
        <f t="shared" si="2"/>
        <v>72</v>
      </c>
      <c r="J61" s="18">
        <f t="shared" si="3"/>
        <v>5040</v>
      </c>
      <c r="K61" s="19"/>
    </row>
    <row r="62" s="8" customFormat="1" ht="27" customHeight="1" spans="1:11">
      <c r="A62" s="14">
        <v>59</v>
      </c>
      <c r="B62" s="14" t="s">
        <v>20</v>
      </c>
      <c r="C62" s="14" t="s">
        <v>133</v>
      </c>
      <c r="D62" s="15" t="s">
        <v>271</v>
      </c>
      <c r="E62" s="15" t="s">
        <v>295</v>
      </c>
      <c r="F62" s="16">
        <v>16</v>
      </c>
      <c r="G62" s="16">
        <v>0.9</v>
      </c>
      <c r="H62" s="17">
        <v>3</v>
      </c>
      <c r="I62" s="18">
        <f t="shared" si="2"/>
        <v>43.2</v>
      </c>
      <c r="J62" s="18">
        <f t="shared" si="3"/>
        <v>3024</v>
      </c>
      <c r="K62" s="19"/>
    </row>
    <row r="63" s="8" customFormat="1" ht="27" customHeight="1" spans="1:11">
      <c r="A63" s="14">
        <v>60</v>
      </c>
      <c r="B63" s="14" t="s">
        <v>20</v>
      </c>
      <c r="C63" s="14" t="s">
        <v>303</v>
      </c>
      <c r="D63" s="15" t="s">
        <v>271</v>
      </c>
      <c r="E63" s="15" t="s">
        <v>295</v>
      </c>
      <c r="F63" s="16">
        <v>16</v>
      </c>
      <c r="G63" s="16">
        <v>0.9</v>
      </c>
      <c r="H63" s="17">
        <v>4</v>
      </c>
      <c r="I63" s="18">
        <f t="shared" si="2"/>
        <v>57.6</v>
      </c>
      <c r="J63" s="18">
        <f t="shared" si="3"/>
        <v>4032</v>
      </c>
      <c r="K63" s="19"/>
    </row>
    <row r="64" s="8" customFormat="1" ht="27" customHeight="1" spans="1:11">
      <c r="A64" s="14">
        <v>61</v>
      </c>
      <c r="B64" s="14" t="s">
        <v>20</v>
      </c>
      <c r="C64" s="14" t="s">
        <v>304</v>
      </c>
      <c r="D64" s="15" t="s">
        <v>271</v>
      </c>
      <c r="E64" s="15" t="s">
        <v>295</v>
      </c>
      <c r="F64" s="16">
        <v>16</v>
      </c>
      <c r="G64" s="16">
        <v>0.9</v>
      </c>
      <c r="H64" s="17">
        <v>4</v>
      </c>
      <c r="I64" s="18">
        <f t="shared" si="2"/>
        <v>57.6</v>
      </c>
      <c r="J64" s="18">
        <f t="shared" si="3"/>
        <v>4032</v>
      </c>
      <c r="K64" s="19"/>
    </row>
    <row r="65" s="8" customFormat="1" ht="27" customHeight="1" spans="1:11">
      <c r="A65" s="14">
        <v>62</v>
      </c>
      <c r="B65" s="14" t="s">
        <v>20</v>
      </c>
      <c r="C65" s="14" t="s">
        <v>305</v>
      </c>
      <c r="D65" s="15" t="s">
        <v>271</v>
      </c>
      <c r="E65" s="15" t="s">
        <v>295</v>
      </c>
      <c r="F65" s="16">
        <v>16</v>
      </c>
      <c r="G65" s="16">
        <v>0.9</v>
      </c>
      <c r="H65" s="17">
        <v>1</v>
      </c>
      <c r="I65" s="18">
        <f t="shared" si="2"/>
        <v>14.4</v>
      </c>
      <c r="J65" s="18">
        <f t="shared" si="3"/>
        <v>1008</v>
      </c>
      <c r="K65" s="19"/>
    </row>
    <row r="66" s="8" customFormat="1" ht="27" customHeight="1" spans="1:7">
      <c r="A66" s="20" t="s">
        <v>306</v>
      </c>
      <c r="B66" s="20"/>
      <c r="C66" s="9"/>
      <c r="E66" s="21"/>
      <c r="G66" s="8" t="s">
        <v>307</v>
      </c>
    </row>
  </sheetData>
  <mergeCells count="2">
    <mergeCell ref="A1:K1"/>
    <mergeCell ref="A2:K2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419"/>
  <sheetViews>
    <sheetView tabSelected="1" workbookViewId="0">
      <selection activeCell="D4" sqref="D4"/>
    </sheetView>
  </sheetViews>
  <sheetFormatPr defaultColWidth="9" defaultRowHeight="13.5"/>
  <cols>
    <col min="1" max="1" width="15.2477876106195" customWidth="1"/>
    <col min="2" max="2" width="11.6283185840708" customWidth="1"/>
    <col min="3" max="3" width="18" customWidth="1"/>
  </cols>
  <sheetData>
    <row r="1" s="1" customFormat="1" ht="23.25" spans="1:10">
      <c r="A1" s="3" t="s">
        <v>308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7.6" spans="1:10">
      <c r="A2" s="5" t="s">
        <v>309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40.5" customHeight="1" spans="1:10">
      <c r="A3" s="6" t="s">
        <v>2</v>
      </c>
      <c r="B3" s="6" t="s">
        <v>3</v>
      </c>
      <c r="C3" s="6" t="s">
        <v>310</v>
      </c>
      <c r="D3" s="6" t="s">
        <v>311</v>
      </c>
      <c r="E3" s="6" t="s">
        <v>312</v>
      </c>
      <c r="F3" s="6" t="s">
        <v>313</v>
      </c>
      <c r="G3" s="6" t="s">
        <v>314</v>
      </c>
      <c r="H3" s="6" t="s">
        <v>315</v>
      </c>
      <c r="I3" s="6" t="s">
        <v>316</v>
      </c>
      <c r="J3" s="6" t="s">
        <v>170</v>
      </c>
    </row>
    <row r="4" s="2" customFormat="1" ht="25" customHeight="1" spans="1:10">
      <c r="A4" s="7" t="s">
        <v>20</v>
      </c>
      <c r="B4" s="7" t="s">
        <v>57</v>
      </c>
      <c r="C4" s="7">
        <v>2016800273</v>
      </c>
      <c r="D4" s="7">
        <v>14412</v>
      </c>
      <c r="E4" s="7">
        <v>3360</v>
      </c>
      <c r="F4" s="7">
        <v>16086</v>
      </c>
      <c r="G4" s="7">
        <v>5040</v>
      </c>
      <c r="H4" s="7">
        <v>575</v>
      </c>
      <c r="I4" s="7">
        <v>1000</v>
      </c>
      <c r="J4" s="7">
        <v>37323</v>
      </c>
    </row>
    <row r="5" s="2" customFormat="1" ht="25" customHeight="1" spans="1:10">
      <c r="A5" s="7" t="s">
        <v>20</v>
      </c>
      <c r="B5" s="7" t="s">
        <v>210</v>
      </c>
      <c r="C5" s="7">
        <v>2014800042</v>
      </c>
      <c r="D5" s="7"/>
      <c r="E5" s="7"/>
      <c r="F5" s="7">
        <v>7896</v>
      </c>
      <c r="G5" s="7">
        <v>5292</v>
      </c>
      <c r="H5" s="7">
        <v>425</v>
      </c>
      <c r="I5" s="7">
        <v>1000</v>
      </c>
      <c r="J5" s="7">
        <v>11763</v>
      </c>
    </row>
    <row r="6" s="2" customFormat="1" ht="25" customHeight="1" spans="1:10">
      <c r="A6" s="7" t="s">
        <v>20</v>
      </c>
      <c r="B6" s="7" t="s">
        <v>270</v>
      </c>
      <c r="C6" s="7">
        <v>2005800073</v>
      </c>
      <c r="D6" s="7"/>
      <c r="E6" s="7"/>
      <c r="F6" s="7"/>
      <c r="G6" s="7">
        <v>5292</v>
      </c>
      <c r="H6" s="7">
        <v>100</v>
      </c>
      <c r="I6" s="7">
        <v>700</v>
      </c>
      <c r="J6" s="7">
        <v>4492</v>
      </c>
    </row>
    <row r="7" s="2" customFormat="1" ht="25" customHeight="1" spans="1:10">
      <c r="A7" s="7" t="s">
        <v>20</v>
      </c>
      <c r="B7" s="7" t="s">
        <v>74</v>
      </c>
      <c r="C7" s="7">
        <v>2015800164</v>
      </c>
      <c r="D7" s="7">
        <v>6432</v>
      </c>
      <c r="E7" s="7">
        <v>4816</v>
      </c>
      <c r="F7" s="7"/>
      <c r="G7" s="7">
        <v>3528</v>
      </c>
      <c r="H7" s="7">
        <v>475</v>
      </c>
      <c r="I7" s="7">
        <v>1000</v>
      </c>
      <c r="J7" s="7">
        <v>13301</v>
      </c>
    </row>
    <row r="8" s="2" customFormat="1" ht="25" customHeight="1" spans="1:10">
      <c r="A8" s="7" t="s">
        <v>20</v>
      </c>
      <c r="B8" s="7" t="s">
        <v>280</v>
      </c>
      <c r="C8" s="7">
        <v>2002800055</v>
      </c>
      <c r="D8" s="7"/>
      <c r="E8" s="7"/>
      <c r="F8" s="7"/>
      <c r="G8" s="7">
        <v>6174</v>
      </c>
      <c r="H8" s="7">
        <v>450</v>
      </c>
      <c r="I8" s="7">
        <v>800</v>
      </c>
      <c r="J8" s="7">
        <v>4924</v>
      </c>
    </row>
    <row r="9" s="2" customFormat="1" ht="25" customHeight="1" spans="1:10">
      <c r="A9" s="7" t="s">
        <v>20</v>
      </c>
      <c r="B9" s="7" t="s">
        <v>231</v>
      </c>
      <c r="C9" s="7">
        <v>1996800044</v>
      </c>
      <c r="D9" s="7"/>
      <c r="E9" s="7"/>
      <c r="F9" s="7">
        <v>9660</v>
      </c>
      <c r="G9" s="7">
        <v>5292</v>
      </c>
      <c r="H9" s="7">
        <v>100</v>
      </c>
      <c r="I9" s="7">
        <v>1000</v>
      </c>
      <c r="J9" s="7">
        <v>13852</v>
      </c>
    </row>
    <row r="10" s="2" customFormat="1" ht="25" customHeight="1" spans="1:10">
      <c r="A10" s="7" t="s">
        <v>20</v>
      </c>
      <c r="B10" s="7" t="s">
        <v>37</v>
      </c>
      <c r="C10" s="7">
        <v>1997800027</v>
      </c>
      <c r="D10" s="7">
        <v>8576</v>
      </c>
      <c r="E10" s="7">
        <v>3920</v>
      </c>
      <c r="F10" s="7">
        <v>17472</v>
      </c>
      <c r="G10" s="7">
        <v>5292</v>
      </c>
      <c r="H10" s="7">
        <v>600</v>
      </c>
      <c r="I10" s="7">
        <v>1000</v>
      </c>
      <c r="J10" s="7">
        <v>33660</v>
      </c>
    </row>
    <row r="11" s="2" customFormat="1" ht="25" customHeight="1" spans="1:10">
      <c r="A11" s="7" t="s">
        <v>20</v>
      </c>
      <c r="B11" s="7" t="s">
        <v>126</v>
      </c>
      <c r="C11" s="7">
        <v>2014800142</v>
      </c>
      <c r="D11" s="7">
        <v>1712</v>
      </c>
      <c r="E11" s="7">
        <v>560</v>
      </c>
      <c r="F11" s="7"/>
      <c r="G11" s="7">
        <v>5040</v>
      </c>
      <c r="H11" s="7">
        <v>275</v>
      </c>
      <c r="I11" s="7">
        <v>1000</v>
      </c>
      <c r="J11" s="7">
        <v>6037</v>
      </c>
    </row>
    <row r="12" s="2" customFormat="1" ht="25" customHeight="1" spans="1:10">
      <c r="A12" s="7" t="s">
        <v>20</v>
      </c>
      <c r="B12" s="7" t="s">
        <v>285</v>
      </c>
      <c r="C12" s="7">
        <v>2000800029</v>
      </c>
      <c r="D12" s="7"/>
      <c r="E12" s="7"/>
      <c r="F12" s="7"/>
      <c r="G12" s="7">
        <v>6174</v>
      </c>
      <c r="H12" s="7">
        <v>75</v>
      </c>
      <c r="I12" s="7">
        <v>800</v>
      </c>
      <c r="J12" s="7">
        <v>5299</v>
      </c>
    </row>
    <row r="13" s="2" customFormat="1" ht="25" customHeight="1" spans="1:10">
      <c r="A13" s="7" t="s">
        <v>20</v>
      </c>
      <c r="B13" s="7" t="s">
        <v>40</v>
      </c>
      <c r="C13" s="7">
        <v>1982800098</v>
      </c>
      <c r="D13" s="7">
        <v>3424</v>
      </c>
      <c r="E13" s="7">
        <v>1120</v>
      </c>
      <c r="F13" s="7">
        <v>5712</v>
      </c>
      <c r="G13" s="7">
        <v>6174</v>
      </c>
      <c r="H13" s="7">
        <v>125</v>
      </c>
      <c r="I13" s="7">
        <v>1000</v>
      </c>
      <c r="J13" s="7">
        <v>15305</v>
      </c>
    </row>
    <row r="14" s="2" customFormat="1" ht="25" customHeight="1" spans="1:10">
      <c r="A14" s="7" t="s">
        <v>20</v>
      </c>
      <c r="B14" s="7" t="s">
        <v>62</v>
      </c>
      <c r="C14" s="7">
        <v>1982800099</v>
      </c>
      <c r="D14" s="7">
        <v>11000</v>
      </c>
      <c r="E14" s="7"/>
      <c r="F14" s="7"/>
      <c r="G14" s="7"/>
      <c r="H14" s="7">
        <v>550</v>
      </c>
      <c r="I14" s="7">
        <v>1000</v>
      </c>
      <c r="J14" s="7">
        <v>9450</v>
      </c>
    </row>
    <row r="15" s="2" customFormat="1" ht="25" customHeight="1" spans="1:10">
      <c r="A15" s="7" t="s">
        <v>20</v>
      </c>
      <c r="B15" s="7" t="s">
        <v>301</v>
      </c>
      <c r="C15" s="7">
        <v>2016800307</v>
      </c>
      <c r="D15" s="7"/>
      <c r="E15" s="7"/>
      <c r="F15" s="7"/>
      <c r="G15" s="7">
        <v>4032</v>
      </c>
      <c r="H15" s="7">
        <v>0</v>
      </c>
      <c r="I15" s="7">
        <v>500</v>
      </c>
      <c r="J15" s="7">
        <v>3532</v>
      </c>
    </row>
    <row r="16" s="2" customFormat="1" ht="25" customHeight="1" spans="1:10">
      <c r="A16" s="7" t="s">
        <v>20</v>
      </c>
      <c r="B16" s="7" t="s">
        <v>273</v>
      </c>
      <c r="C16" s="7">
        <v>1982800001</v>
      </c>
      <c r="D16" s="7"/>
      <c r="E16" s="7"/>
      <c r="F16" s="7"/>
      <c r="G16" s="7">
        <v>6174</v>
      </c>
      <c r="H16" s="7">
        <v>0</v>
      </c>
      <c r="I16" s="7">
        <v>800</v>
      </c>
      <c r="J16" s="7">
        <v>5374</v>
      </c>
    </row>
    <row r="17" s="2" customFormat="1" ht="25" customHeight="1" spans="1:10">
      <c r="A17" s="7" t="s">
        <v>20</v>
      </c>
      <c r="B17" s="7" t="s">
        <v>129</v>
      </c>
      <c r="C17" s="7">
        <v>2013800007</v>
      </c>
      <c r="D17" s="7">
        <v>1712</v>
      </c>
      <c r="E17" s="7">
        <v>560</v>
      </c>
      <c r="F17" s="7"/>
      <c r="G17" s="7">
        <v>4032</v>
      </c>
      <c r="H17" s="7">
        <v>350</v>
      </c>
      <c r="I17" s="7">
        <v>900</v>
      </c>
      <c r="J17" s="7">
        <v>5054</v>
      </c>
    </row>
    <row r="18" s="2" customFormat="1" ht="25" customHeight="1" spans="1:10">
      <c r="A18" s="7" t="s">
        <v>20</v>
      </c>
      <c r="B18" s="7" t="s">
        <v>283</v>
      </c>
      <c r="C18" s="7">
        <v>1982800100</v>
      </c>
      <c r="D18" s="7"/>
      <c r="E18" s="7"/>
      <c r="F18" s="7">
        <v>7728</v>
      </c>
      <c r="G18" s="7">
        <v>6174</v>
      </c>
      <c r="H18" s="7">
        <v>575</v>
      </c>
      <c r="I18" s="7">
        <v>1000</v>
      </c>
      <c r="J18" s="7">
        <v>12327</v>
      </c>
    </row>
    <row r="19" s="2" customFormat="1" ht="25" customHeight="1" spans="1:10">
      <c r="A19" s="7" t="s">
        <v>20</v>
      </c>
      <c r="B19" s="7" t="s">
        <v>158</v>
      </c>
      <c r="C19" s="7">
        <v>1994800045</v>
      </c>
      <c r="D19" s="7"/>
      <c r="E19" s="7">
        <v>924</v>
      </c>
      <c r="F19" s="7">
        <v>5964</v>
      </c>
      <c r="G19" s="7">
        <v>6174</v>
      </c>
      <c r="H19" s="7">
        <v>375</v>
      </c>
      <c r="I19" s="7">
        <v>1000</v>
      </c>
      <c r="J19" s="7">
        <v>11687</v>
      </c>
    </row>
    <row r="20" s="2" customFormat="1" ht="25" customHeight="1" spans="1:10">
      <c r="A20" s="7" t="s">
        <v>20</v>
      </c>
      <c r="B20" s="7" t="s">
        <v>257</v>
      </c>
      <c r="C20" s="7">
        <v>1985800068</v>
      </c>
      <c r="D20" s="7"/>
      <c r="E20" s="7"/>
      <c r="F20" s="7">
        <v>2730</v>
      </c>
      <c r="G20" s="7"/>
      <c r="H20" s="7"/>
      <c r="I20" s="7">
        <v>400</v>
      </c>
      <c r="J20" s="7">
        <v>2330</v>
      </c>
    </row>
    <row r="21" s="2" customFormat="1" ht="25" customHeight="1" spans="1:10">
      <c r="A21" s="7" t="s">
        <v>20</v>
      </c>
      <c r="B21" s="7" t="s">
        <v>97</v>
      </c>
      <c r="C21" s="7">
        <v>1991800074</v>
      </c>
      <c r="D21" s="7">
        <v>12528</v>
      </c>
      <c r="E21" s="7">
        <v>3360</v>
      </c>
      <c r="F21" s="7"/>
      <c r="G21" s="7"/>
      <c r="H21" s="7"/>
      <c r="I21" s="7">
        <v>1000</v>
      </c>
      <c r="J21" s="7">
        <v>14888</v>
      </c>
    </row>
    <row r="22" s="2" customFormat="1" ht="25" customHeight="1" spans="1:10">
      <c r="A22" s="7" t="s">
        <v>20</v>
      </c>
      <c r="B22" s="7" t="s">
        <v>21</v>
      </c>
      <c r="C22" s="7">
        <v>1983800004</v>
      </c>
      <c r="D22" s="7">
        <v>3216</v>
      </c>
      <c r="E22" s="7"/>
      <c r="F22" s="7"/>
      <c r="G22" s="7">
        <v>5292</v>
      </c>
      <c r="H22" s="7">
        <v>0</v>
      </c>
      <c r="I22" s="7">
        <v>1000</v>
      </c>
      <c r="J22" s="7">
        <v>7508</v>
      </c>
    </row>
    <row r="23" s="2" customFormat="1" ht="25" customHeight="1" spans="1:10">
      <c r="A23" s="7" t="s">
        <v>20</v>
      </c>
      <c r="B23" s="7" t="s">
        <v>66</v>
      </c>
      <c r="C23" s="7">
        <v>2017800331</v>
      </c>
      <c r="D23" s="7">
        <v>2944</v>
      </c>
      <c r="E23" s="7">
        <v>1120</v>
      </c>
      <c r="F23" s="7"/>
      <c r="G23" s="7">
        <v>1008</v>
      </c>
      <c r="H23" s="7">
        <v>350</v>
      </c>
      <c r="I23" s="7">
        <v>700</v>
      </c>
      <c r="J23" s="7">
        <v>4022</v>
      </c>
    </row>
    <row r="24" s="2" customFormat="1" ht="25" customHeight="1" spans="1:10">
      <c r="A24" s="7" t="s">
        <v>20</v>
      </c>
      <c r="B24" s="7" t="s">
        <v>133</v>
      </c>
      <c r="C24" s="7">
        <v>1982800101</v>
      </c>
      <c r="D24" s="7">
        <v>2688</v>
      </c>
      <c r="E24" s="7"/>
      <c r="F24" s="7"/>
      <c r="G24" s="7">
        <v>3024</v>
      </c>
      <c r="H24" s="7">
        <v>0</v>
      </c>
      <c r="I24" s="7">
        <v>600</v>
      </c>
      <c r="J24" s="7">
        <v>5112</v>
      </c>
    </row>
    <row r="25" s="2" customFormat="1" ht="25" customHeight="1" spans="1:10">
      <c r="A25" s="7" t="s">
        <v>20</v>
      </c>
      <c r="B25" s="7" t="s">
        <v>222</v>
      </c>
      <c r="C25" s="7">
        <v>2000800030</v>
      </c>
      <c r="D25" s="7"/>
      <c r="E25" s="7"/>
      <c r="F25" s="7">
        <v>3129</v>
      </c>
      <c r="G25" s="7"/>
      <c r="H25" s="7">
        <v>50</v>
      </c>
      <c r="I25" s="7">
        <v>300</v>
      </c>
      <c r="J25" s="7">
        <v>2779</v>
      </c>
    </row>
    <row r="26" s="2" customFormat="1" ht="25" customHeight="1" spans="1:10">
      <c r="A26" s="7" t="s">
        <v>20</v>
      </c>
      <c r="B26" s="7" t="s">
        <v>287</v>
      </c>
      <c r="C26" s="7">
        <v>1994800046</v>
      </c>
      <c r="D26" s="7"/>
      <c r="E26" s="7"/>
      <c r="F26" s="7"/>
      <c r="G26" s="7">
        <v>5292</v>
      </c>
      <c r="H26" s="7">
        <v>250</v>
      </c>
      <c r="I26" s="7">
        <v>700</v>
      </c>
      <c r="J26" s="7">
        <v>4342</v>
      </c>
    </row>
    <row r="27" s="2" customFormat="1" ht="25" customHeight="1" spans="1:10">
      <c r="A27" s="7" t="s">
        <v>20</v>
      </c>
      <c r="B27" s="7" t="s">
        <v>103</v>
      </c>
      <c r="C27" s="7">
        <v>2005800075</v>
      </c>
      <c r="D27" s="7">
        <v>6916</v>
      </c>
      <c r="E27" s="7">
        <v>1680</v>
      </c>
      <c r="F27" s="7">
        <v>2730</v>
      </c>
      <c r="G27" s="7">
        <v>4032</v>
      </c>
      <c r="H27" s="7">
        <v>200</v>
      </c>
      <c r="I27" s="7">
        <v>1000</v>
      </c>
      <c r="J27" s="7">
        <v>14158</v>
      </c>
    </row>
    <row r="28" s="2" customFormat="1" ht="25" customHeight="1" spans="1:10">
      <c r="A28" s="7" t="s">
        <v>20</v>
      </c>
      <c r="B28" s="7" t="s">
        <v>89</v>
      </c>
      <c r="C28" s="7">
        <v>1987800066</v>
      </c>
      <c r="D28" s="7">
        <v>7360</v>
      </c>
      <c r="E28" s="7">
        <v>1848</v>
      </c>
      <c r="F28" s="7"/>
      <c r="G28" s="7">
        <v>5292</v>
      </c>
      <c r="H28" s="7">
        <v>100</v>
      </c>
      <c r="I28" s="7">
        <v>1000</v>
      </c>
      <c r="J28" s="7">
        <v>13400</v>
      </c>
    </row>
    <row r="29" s="2" customFormat="1" ht="25" customHeight="1" spans="1:10">
      <c r="A29" s="7" t="s">
        <v>20</v>
      </c>
      <c r="B29" s="7" t="s">
        <v>288</v>
      </c>
      <c r="C29" s="7">
        <v>2004800100</v>
      </c>
      <c r="D29" s="7"/>
      <c r="E29" s="7"/>
      <c r="F29" s="7"/>
      <c r="G29" s="7">
        <v>5292</v>
      </c>
      <c r="H29" s="7">
        <v>125</v>
      </c>
      <c r="I29" s="7">
        <v>1000</v>
      </c>
      <c r="J29" s="7">
        <v>4167</v>
      </c>
    </row>
    <row r="30" s="2" customFormat="1" ht="25" customHeight="1" spans="1:10">
      <c r="A30" s="7" t="s">
        <v>20</v>
      </c>
      <c r="B30" s="7" t="s">
        <v>34</v>
      </c>
      <c r="C30" s="7">
        <v>2013800025</v>
      </c>
      <c r="D30" s="7">
        <v>7860</v>
      </c>
      <c r="E30" s="7"/>
      <c r="F30" s="7"/>
      <c r="G30" s="7">
        <v>4410</v>
      </c>
      <c r="H30" s="7">
        <v>575</v>
      </c>
      <c r="I30" s="7">
        <v>1000</v>
      </c>
      <c r="J30" s="7">
        <v>10695</v>
      </c>
    </row>
    <row r="31" s="2" customFormat="1" ht="25" customHeight="1" spans="1:10">
      <c r="A31" s="7" t="s">
        <v>20</v>
      </c>
      <c r="B31" s="7" t="s">
        <v>292</v>
      </c>
      <c r="C31" s="7">
        <v>2002800057</v>
      </c>
      <c r="D31" s="7"/>
      <c r="E31" s="7"/>
      <c r="F31" s="7"/>
      <c r="G31" s="7">
        <v>4410</v>
      </c>
      <c r="H31" s="7">
        <v>75</v>
      </c>
      <c r="I31" s="7">
        <v>600</v>
      </c>
      <c r="J31" s="7">
        <v>3735</v>
      </c>
    </row>
    <row r="32" s="2" customFormat="1" ht="25" customHeight="1" spans="1:10">
      <c r="A32" s="7" t="s">
        <v>20</v>
      </c>
      <c r="B32" s="7" t="s">
        <v>264</v>
      </c>
      <c r="C32" s="7">
        <v>1999800034</v>
      </c>
      <c r="D32" s="7"/>
      <c r="E32" s="7"/>
      <c r="F32" s="7">
        <v>2688</v>
      </c>
      <c r="G32" s="7">
        <v>3024</v>
      </c>
      <c r="H32" s="7">
        <v>50</v>
      </c>
      <c r="I32" s="7">
        <v>800</v>
      </c>
      <c r="J32" s="7">
        <v>4862</v>
      </c>
    </row>
    <row r="33" s="2" customFormat="1" ht="25" customHeight="1" spans="1:10">
      <c r="A33" s="7" t="s">
        <v>20</v>
      </c>
      <c r="B33" s="7" t="s">
        <v>300</v>
      </c>
      <c r="C33" s="7">
        <v>2013800036</v>
      </c>
      <c r="D33" s="7"/>
      <c r="E33" s="7"/>
      <c r="F33" s="7"/>
      <c r="G33" s="7">
        <v>4032</v>
      </c>
      <c r="H33" s="7">
        <v>100</v>
      </c>
      <c r="I33" s="7">
        <v>300</v>
      </c>
      <c r="J33" s="7">
        <v>3632</v>
      </c>
    </row>
    <row r="34" s="2" customFormat="1" ht="25" customHeight="1" spans="1:10">
      <c r="A34" s="7" t="s">
        <v>20</v>
      </c>
      <c r="B34" s="7" t="s">
        <v>43</v>
      </c>
      <c r="C34" s="7">
        <v>1993800063</v>
      </c>
      <c r="D34" s="7">
        <v>3024</v>
      </c>
      <c r="E34" s="7">
        <v>1260</v>
      </c>
      <c r="F34" s="7"/>
      <c r="G34" s="7">
        <v>6174</v>
      </c>
      <c r="H34" s="7">
        <v>375</v>
      </c>
      <c r="I34" s="7">
        <v>1000</v>
      </c>
      <c r="J34" s="7">
        <v>9083</v>
      </c>
    </row>
    <row r="35" s="2" customFormat="1" ht="25" customHeight="1" spans="1:10">
      <c r="A35" s="7" t="s">
        <v>20</v>
      </c>
      <c r="B35" s="7" t="s">
        <v>293</v>
      </c>
      <c r="C35" s="7">
        <v>2004800102</v>
      </c>
      <c r="D35" s="7"/>
      <c r="E35" s="7"/>
      <c r="F35" s="7"/>
      <c r="G35" s="7">
        <v>6174</v>
      </c>
      <c r="H35" s="7">
        <v>150</v>
      </c>
      <c r="I35" s="7">
        <v>800</v>
      </c>
      <c r="J35" s="7">
        <v>5224</v>
      </c>
    </row>
    <row r="36" s="2" customFormat="1" ht="25" customHeight="1" spans="1:10">
      <c r="A36" s="7" t="s">
        <v>20</v>
      </c>
      <c r="B36" s="7" t="s">
        <v>284</v>
      </c>
      <c r="C36" s="7">
        <v>1994800047</v>
      </c>
      <c r="D36" s="7"/>
      <c r="E36" s="7"/>
      <c r="F36" s="7"/>
      <c r="G36" s="7">
        <v>3528</v>
      </c>
      <c r="H36" s="7">
        <v>0</v>
      </c>
      <c r="I36" s="7">
        <v>300</v>
      </c>
      <c r="J36" s="7">
        <v>3228</v>
      </c>
    </row>
    <row r="37" s="2" customFormat="1" ht="25" customHeight="1" spans="1:10">
      <c r="A37" s="7" t="s">
        <v>20</v>
      </c>
      <c r="B37" s="7" t="s">
        <v>121</v>
      </c>
      <c r="C37" s="7">
        <v>2000800032</v>
      </c>
      <c r="D37" s="7">
        <v>4992</v>
      </c>
      <c r="E37" s="7">
        <v>5040</v>
      </c>
      <c r="F37" s="7">
        <v>7392</v>
      </c>
      <c r="G37" s="7">
        <v>7056</v>
      </c>
      <c r="H37" s="7">
        <v>50</v>
      </c>
      <c r="I37" s="7">
        <v>1000</v>
      </c>
      <c r="J37" s="7">
        <v>23430</v>
      </c>
    </row>
    <row r="38" s="2" customFormat="1" ht="25" customHeight="1" spans="1:10">
      <c r="A38" s="7" t="s">
        <v>20</v>
      </c>
      <c r="B38" s="7" t="s">
        <v>61</v>
      </c>
      <c r="C38" s="7">
        <v>2005800076</v>
      </c>
      <c r="D38" s="7">
        <v>4844</v>
      </c>
      <c r="E38" s="7">
        <v>1680</v>
      </c>
      <c r="F38" s="7">
        <v>15918</v>
      </c>
      <c r="G38" s="7"/>
      <c r="H38" s="7">
        <v>400</v>
      </c>
      <c r="I38" s="7">
        <v>1000</v>
      </c>
      <c r="J38" s="7">
        <v>21042</v>
      </c>
    </row>
    <row r="39" s="2" customFormat="1" ht="25" customHeight="1" spans="1:10">
      <c r="A39" s="7" t="s">
        <v>20</v>
      </c>
      <c r="B39" s="7" t="s">
        <v>296</v>
      </c>
      <c r="C39" s="7">
        <v>1999800036</v>
      </c>
      <c r="D39" s="7"/>
      <c r="E39" s="7"/>
      <c r="F39" s="7"/>
      <c r="G39" s="7">
        <v>3024</v>
      </c>
      <c r="H39" s="7">
        <v>50</v>
      </c>
      <c r="I39" s="7">
        <v>500</v>
      </c>
      <c r="J39" s="7">
        <v>2474</v>
      </c>
    </row>
    <row r="40" s="2" customFormat="1" ht="25" customHeight="1" spans="1:10">
      <c r="A40" s="7" t="s">
        <v>20</v>
      </c>
      <c r="B40" s="7" t="s">
        <v>80</v>
      </c>
      <c r="C40" s="7">
        <v>1982800102</v>
      </c>
      <c r="D40" s="7">
        <v>16368</v>
      </c>
      <c r="E40" s="7">
        <v>5964</v>
      </c>
      <c r="F40" s="7">
        <v>6174</v>
      </c>
      <c r="G40" s="7">
        <v>6174</v>
      </c>
      <c r="H40" s="7">
        <v>475</v>
      </c>
      <c r="I40" s="7">
        <v>1000</v>
      </c>
      <c r="J40" s="7">
        <v>33205</v>
      </c>
    </row>
    <row r="41" s="2" customFormat="1" ht="25" customHeight="1" spans="1:10">
      <c r="A41" s="7" t="s">
        <v>20</v>
      </c>
      <c r="B41" s="7" t="s">
        <v>274</v>
      </c>
      <c r="C41" s="7">
        <v>2005800078</v>
      </c>
      <c r="D41" s="7"/>
      <c r="E41" s="7"/>
      <c r="F41" s="7"/>
      <c r="G41" s="7">
        <v>6174</v>
      </c>
      <c r="H41" s="7">
        <v>25</v>
      </c>
      <c r="I41" s="7">
        <v>800</v>
      </c>
      <c r="J41" s="7">
        <v>5349</v>
      </c>
    </row>
    <row r="42" s="2" customFormat="1" ht="25" customHeight="1" spans="1:10">
      <c r="A42" s="7" t="s">
        <v>20</v>
      </c>
      <c r="B42" s="7" t="s">
        <v>276</v>
      </c>
      <c r="C42" s="7">
        <v>2004800104</v>
      </c>
      <c r="D42" s="7"/>
      <c r="E42" s="7"/>
      <c r="F42" s="7"/>
      <c r="G42" s="7">
        <v>5292</v>
      </c>
      <c r="H42" s="7">
        <v>75</v>
      </c>
      <c r="I42" s="7">
        <v>700</v>
      </c>
      <c r="J42" s="7">
        <v>4517</v>
      </c>
    </row>
    <row r="43" s="2" customFormat="1" ht="25" customHeight="1" spans="1:10">
      <c r="A43" s="7" t="s">
        <v>20</v>
      </c>
      <c r="B43" s="7" t="s">
        <v>281</v>
      </c>
      <c r="C43" s="7">
        <v>2011800051</v>
      </c>
      <c r="D43" s="7"/>
      <c r="E43" s="7"/>
      <c r="F43" s="7"/>
      <c r="G43" s="7">
        <v>5292</v>
      </c>
      <c r="H43" s="7">
        <v>0</v>
      </c>
      <c r="I43" s="7">
        <v>800</v>
      </c>
      <c r="J43" s="7">
        <v>4492</v>
      </c>
    </row>
    <row r="44" s="2" customFormat="1" ht="25" customHeight="1" spans="1:10">
      <c r="A44" s="7" t="s">
        <v>20</v>
      </c>
      <c r="B44" s="7" t="s">
        <v>138</v>
      </c>
      <c r="C44" s="7">
        <v>1996800047</v>
      </c>
      <c r="D44" s="7">
        <v>6096</v>
      </c>
      <c r="E44" s="7">
        <v>1386</v>
      </c>
      <c r="F44" s="7"/>
      <c r="G44" s="7">
        <v>2646</v>
      </c>
      <c r="H44" s="7">
        <v>250</v>
      </c>
      <c r="I44" s="7">
        <v>1000</v>
      </c>
      <c r="J44" s="7">
        <v>8878</v>
      </c>
    </row>
    <row r="45" s="2" customFormat="1" ht="25" customHeight="1" spans="1:10">
      <c r="A45" s="7" t="s">
        <v>20</v>
      </c>
      <c r="B45" s="7" t="s">
        <v>294</v>
      </c>
      <c r="C45" s="7">
        <v>1997800028</v>
      </c>
      <c r="D45" s="7"/>
      <c r="E45" s="7"/>
      <c r="F45" s="7"/>
      <c r="G45" s="7">
        <v>6174</v>
      </c>
      <c r="H45" s="7">
        <v>450</v>
      </c>
      <c r="I45" s="7">
        <v>600</v>
      </c>
      <c r="J45" s="7">
        <v>5124</v>
      </c>
    </row>
    <row r="46" s="2" customFormat="1" ht="25" customHeight="1" spans="1:10">
      <c r="A46" s="7" t="s">
        <v>20</v>
      </c>
      <c r="B46" s="7" t="s">
        <v>286</v>
      </c>
      <c r="C46" s="7">
        <v>1984800061</v>
      </c>
      <c r="D46" s="7"/>
      <c r="E46" s="7"/>
      <c r="F46" s="7"/>
      <c r="G46" s="7">
        <v>5292</v>
      </c>
      <c r="H46" s="7">
        <v>25</v>
      </c>
      <c r="I46" s="7">
        <v>600</v>
      </c>
      <c r="J46" s="7">
        <v>4667</v>
      </c>
    </row>
    <row r="47" s="2" customFormat="1" ht="25" customHeight="1" spans="1:10">
      <c r="A47" s="7" t="s">
        <v>20</v>
      </c>
      <c r="B47" s="7" t="s">
        <v>108</v>
      </c>
      <c r="C47" s="7">
        <v>1996800048</v>
      </c>
      <c r="D47" s="7">
        <v>4280</v>
      </c>
      <c r="E47" s="7"/>
      <c r="F47" s="7">
        <v>3864</v>
      </c>
      <c r="G47" s="7"/>
      <c r="H47" s="7"/>
      <c r="I47" s="7">
        <v>1000</v>
      </c>
      <c r="J47" s="7">
        <v>7144</v>
      </c>
    </row>
    <row r="48" s="2" customFormat="1" ht="25" customHeight="1" spans="1:10">
      <c r="A48" s="7" t="s">
        <v>20</v>
      </c>
      <c r="B48" s="7" t="s">
        <v>299</v>
      </c>
      <c r="C48" s="7">
        <v>2005800081</v>
      </c>
      <c r="D48" s="7"/>
      <c r="E48" s="7"/>
      <c r="F48" s="7"/>
      <c r="G48" s="7">
        <v>1008</v>
      </c>
      <c r="H48" s="7">
        <v>225</v>
      </c>
      <c r="I48" s="7">
        <v>200</v>
      </c>
      <c r="J48" s="7">
        <v>583</v>
      </c>
    </row>
    <row r="49" s="2" customFormat="1" ht="25" customHeight="1" spans="1:10">
      <c r="A49" s="7" t="s">
        <v>20</v>
      </c>
      <c r="B49" s="7" t="s">
        <v>116</v>
      </c>
      <c r="C49" s="7">
        <v>1985800072</v>
      </c>
      <c r="D49" s="7">
        <v>7072</v>
      </c>
      <c r="E49" s="7"/>
      <c r="F49" s="7"/>
      <c r="G49" s="7">
        <v>5292</v>
      </c>
      <c r="H49" s="7">
        <v>250</v>
      </c>
      <c r="I49" s="7">
        <v>1000</v>
      </c>
      <c r="J49" s="7">
        <v>11114</v>
      </c>
    </row>
    <row r="50" s="2" customFormat="1" ht="25" customHeight="1" spans="1:10">
      <c r="A50" s="7" t="s">
        <v>20</v>
      </c>
      <c r="B50" s="7" t="s">
        <v>46</v>
      </c>
      <c r="C50" s="7">
        <v>2013800098</v>
      </c>
      <c r="D50" s="7">
        <v>8088</v>
      </c>
      <c r="E50" s="7">
        <v>11200</v>
      </c>
      <c r="F50" s="7"/>
      <c r="G50" s="7">
        <v>3528</v>
      </c>
      <c r="H50" s="7">
        <v>225</v>
      </c>
      <c r="I50" s="7">
        <v>1000</v>
      </c>
      <c r="J50" s="7">
        <v>21591</v>
      </c>
    </row>
    <row r="51" s="2" customFormat="1" ht="25" customHeight="1" spans="1:10">
      <c r="A51" s="7" t="s">
        <v>20</v>
      </c>
      <c r="B51" s="7" t="s">
        <v>31</v>
      </c>
      <c r="C51" s="7">
        <v>2003800064</v>
      </c>
      <c r="D51" s="7">
        <v>5836</v>
      </c>
      <c r="E51" s="7"/>
      <c r="F51" s="7"/>
      <c r="G51" s="7">
        <v>1764</v>
      </c>
      <c r="H51" s="7">
        <v>225</v>
      </c>
      <c r="I51" s="7">
        <v>600</v>
      </c>
      <c r="J51" s="7">
        <v>6775</v>
      </c>
    </row>
    <row r="52" s="2" customFormat="1" ht="25" customHeight="1" spans="1:10">
      <c r="A52" s="7" t="s">
        <v>20</v>
      </c>
      <c r="B52" s="7" t="s">
        <v>83</v>
      </c>
      <c r="C52" s="7">
        <v>2013810003</v>
      </c>
      <c r="D52" s="7">
        <v>7824</v>
      </c>
      <c r="E52" s="7"/>
      <c r="F52" s="7"/>
      <c r="G52" s="7">
        <v>5292</v>
      </c>
      <c r="H52" s="7">
        <v>375</v>
      </c>
      <c r="I52" s="7">
        <v>1000</v>
      </c>
      <c r="J52" s="7">
        <v>11741</v>
      </c>
    </row>
    <row r="53" s="2" customFormat="1" ht="25" customHeight="1" spans="1:10">
      <c r="A53" s="7" t="s">
        <v>20</v>
      </c>
      <c r="B53" s="7" t="s">
        <v>67</v>
      </c>
      <c r="C53" s="7">
        <v>2003800065</v>
      </c>
      <c r="D53" s="7">
        <v>7154</v>
      </c>
      <c r="E53" s="7">
        <v>3360</v>
      </c>
      <c r="F53" s="7"/>
      <c r="G53" s="7">
        <v>4032</v>
      </c>
      <c r="H53" s="7">
        <v>25</v>
      </c>
      <c r="I53" s="7">
        <v>1000</v>
      </c>
      <c r="J53" s="7">
        <v>13521</v>
      </c>
    </row>
    <row r="54" s="2" customFormat="1" ht="25" customHeight="1" spans="1:10">
      <c r="A54" s="7" t="s">
        <v>20</v>
      </c>
      <c r="B54" s="7" t="s">
        <v>136</v>
      </c>
      <c r="C54" s="7">
        <v>2001800031</v>
      </c>
      <c r="D54" s="7">
        <v>1592</v>
      </c>
      <c r="E54" s="7"/>
      <c r="F54" s="7"/>
      <c r="G54" s="7"/>
      <c r="H54" s="7"/>
      <c r="I54" s="7">
        <v>200</v>
      </c>
      <c r="J54" s="7">
        <v>1392</v>
      </c>
    </row>
    <row r="55" s="2" customFormat="1" ht="25" customHeight="1" spans="1:10">
      <c r="A55" s="7" t="s">
        <v>20</v>
      </c>
      <c r="B55" s="7" t="s">
        <v>86</v>
      </c>
      <c r="C55" s="7">
        <v>2007800031</v>
      </c>
      <c r="D55" s="7">
        <v>5136</v>
      </c>
      <c r="E55" s="7"/>
      <c r="F55" s="7"/>
      <c r="G55" s="7">
        <v>4410</v>
      </c>
      <c r="H55" s="7">
        <v>225</v>
      </c>
      <c r="I55" s="7">
        <v>1000</v>
      </c>
      <c r="J55" s="7">
        <v>8321</v>
      </c>
    </row>
    <row r="56" s="2" customFormat="1" ht="25" customHeight="1" spans="1:10">
      <c r="A56" s="7" t="s">
        <v>20</v>
      </c>
      <c r="B56" s="7" t="s">
        <v>290</v>
      </c>
      <c r="C56" s="7">
        <v>1999800037</v>
      </c>
      <c r="D56" s="7"/>
      <c r="E56" s="7"/>
      <c r="F56" s="7"/>
      <c r="G56" s="7">
        <v>6174</v>
      </c>
      <c r="H56" s="7">
        <v>75</v>
      </c>
      <c r="I56" s="7">
        <v>800</v>
      </c>
      <c r="J56" s="7">
        <v>5299</v>
      </c>
    </row>
    <row r="57" s="2" customFormat="1" ht="25" customHeight="1" spans="1:10">
      <c r="A57" s="7" t="s">
        <v>20</v>
      </c>
      <c r="B57" s="7" t="s">
        <v>277</v>
      </c>
      <c r="C57" s="7">
        <v>2009800029</v>
      </c>
      <c r="D57" s="7"/>
      <c r="E57" s="7"/>
      <c r="F57" s="7"/>
      <c r="G57" s="7">
        <v>4410</v>
      </c>
      <c r="H57" s="7">
        <v>0</v>
      </c>
      <c r="I57" s="7">
        <v>600</v>
      </c>
      <c r="J57" s="7">
        <v>3810</v>
      </c>
    </row>
    <row r="58" s="2" customFormat="1" ht="25" customHeight="1" spans="1:10">
      <c r="A58" s="7" t="s">
        <v>20</v>
      </c>
      <c r="B58" s="7" t="s">
        <v>298</v>
      </c>
      <c r="C58" s="7">
        <v>1985800074</v>
      </c>
      <c r="D58" s="7"/>
      <c r="E58" s="7"/>
      <c r="F58" s="7"/>
      <c r="G58" s="7">
        <v>3024</v>
      </c>
      <c r="H58" s="7">
        <v>375</v>
      </c>
      <c r="I58" s="7">
        <v>300</v>
      </c>
      <c r="J58" s="7">
        <v>2349</v>
      </c>
    </row>
    <row r="59" s="2" customFormat="1" ht="25" customHeight="1" spans="1:10">
      <c r="A59" s="7" t="s">
        <v>20</v>
      </c>
      <c r="B59" s="7" t="s">
        <v>218</v>
      </c>
      <c r="C59" s="7">
        <v>2005800082</v>
      </c>
      <c r="D59" s="7"/>
      <c r="E59" s="7"/>
      <c r="F59" s="7">
        <v>3129</v>
      </c>
      <c r="G59" s="7">
        <v>4032</v>
      </c>
      <c r="H59" s="7">
        <v>75</v>
      </c>
      <c r="I59" s="7">
        <v>600</v>
      </c>
      <c r="J59" s="7">
        <v>6486</v>
      </c>
    </row>
    <row r="60" s="2" customFormat="1" ht="25" customHeight="1" spans="1:10">
      <c r="A60" s="7" t="s">
        <v>20</v>
      </c>
      <c r="B60" s="7" t="s">
        <v>297</v>
      </c>
      <c r="C60" s="7">
        <v>2004800106</v>
      </c>
      <c r="D60" s="7"/>
      <c r="E60" s="7"/>
      <c r="F60" s="7"/>
      <c r="G60" s="7">
        <v>3024</v>
      </c>
      <c r="H60" s="7">
        <v>0</v>
      </c>
      <c r="I60" s="7">
        <v>300</v>
      </c>
      <c r="J60" s="7">
        <v>2724</v>
      </c>
    </row>
    <row r="61" s="2" customFormat="1" ht="25" customHeight="1" spans="1:10">
      <c r="A61" s="7" t="s">
        <v>20</v>
      </c>
      <c r="B61" s="7" t="s">
        <v>289</v>
      </c>
      <c r="C61" s="7">
        <v>2003800066</v>
      </c>
      <c r="D61" s="7"/>
      <c r="E61" s="7"/>
      <c r="F61" s="7"/>
      <c r="G61" s="7">
        <v>5292</v>
      </c>
      <c r="H61" s="7">
        <v>50</v>
      </c>
      <c r="I61" s="7">
        <v>700</v>
      </c>
      <c r="J61" s="7">
        <v>4542</v>
      </c>
    </row>
    <row r="62" s="2" customFormat="1" ht="25" customHeight="1" spans="1:10">
      <c r="A62" s="7" t="s">
        <v>20</v>
      </c>
      <c r="B62" s="7" t="s">
        <v>291</v>
      </c>
      <c r="C62" s="7">
        <v>1998800046</v>
      </c>
      <c r="D62" s="7"/>
      <c r="E62" s="7"/>
      <c r="F62" s="7"/>
      <c r="G62" s="7">
        <v>5292</v>
      </c>
      <c r="H62" s="7">
        <v>0</v>
      </c>
      <c r="I62" s="7">
        <v>700</v>
      </c>
      <c r="J62" s="7">
        <v>4592</v>
      </c>
    </row>
    <row r="63" s="2" customFormat="1" ht="25" customHeight="1" spans="1:10">
      <c r="A63" s="7" t="s">
        <v>20</v>
      </c>
      <c r="B63" s="7" t="s">
        <v>77</v>
      </c>
      <c r="C63" s="7">
        <v>1993800065</v>
      </c>
      <c r="D63" s="7">
        <v>7172</v>
      </c>
      <c r="E63" s="7">
        <v>3388</v>
      </c>
      <c r="F63" s="7"/>
      <c r="G63" s="7">
        <v>5040</v>
      </c>
      <c r="H63" s="7">
        <v>275</v>
      </c>
      <c r="I63" s="7">
        <v>1000</v>
      </c>
      <c r="J63" s="7">
        <v>14325</v>
      </c>
    </row>
    <row r="64" s="2" customFormat="1" ht="25" customHeight="1" spans="1:10">
      <c r="A64" s="7" t="s">
        <v>20</v>
      </c>
      <c r="B64" s="7" t="s">
        <v>279</v>
      </c>
      <c r="C64" s="7">
        <v>2002800061</v>
      </c>
      <c r="D64" s="7"/>
      <c r="E64" s="7"/>
      <c r="F64" s="7"/>
      <c r="G64" s="7">
        <v>5292</v>
      </c>
      <c r="H64" s="7">
        <v>575</v>
      </c>
      <c r="I64" s="7">
        <v>600</v>
      </c>
      <c r="J64" s="7">
        <v>4117</v>
      </c>
    </row>
    <row r="65" s="2" customFormat="1" ht="25" customHeight="1" spans="1:10">
      <c r="A65" s="7" t="s">
        <v>20</v>
      </c>
      <c r="B65" s="7" t="s">
        <v>52</v>
      </c>
      <c r="C65" s="7">
        <v>2008800025</v>
      </c>
      <c r="D65" s="7">
        <v>5664</v>
      </c>
      <c r="E65" s="7"/>
      <c r="F65" s="7"/>
      <c r="G65" s="7">
        <v>3024</v>
      </c>
      <c r="H65" s="7">
        <v>325</v>
      </c>
      <c r="I65" s="7">
        <v>1000</v>
      </c>
      <c r="J65" s="7">
        <v>7363</v>
      </c>
    </row>
    <row r="66" s="2" customFormat="1" ht="25" customHeight="1" spans="1:10">
      <c r="A66" s="7" t="s">
        <v>20</v>
      </c>
      <c r="B66" s="7" t="s">
        <v>304</v>
      </c>
      <c r="C66" s="7">
        <v>1992800070</v>
      </c>
      <c r="D66" s="7"/>
      <c r="E66" s="7"/>
      <c r="F66" s="7"/>
      <c r="G66" s="7">
        <v>4032</v>
      </c>
      <c r="H66" s="7">
        <v>300</v>
      </c>
      <c r="I66" s="7">
        <v>300</v>
      </c>
      <c r="J66" s="7">
        <v>3432</v>
      </c>
    </row>
    <row r="67" s="2" customFormat="1" ht="25" customHeight="1" spans="1:10">
      <c r="A67" s="7" t="s">
        <v>20</v>
      </c>
      <c r="B67" s="7" t="s">
        <v>275</v>
      </c>
      <c r="C67" s="7">
        <v>1989800031</v>
      </c>
      <c r="D67" s="7"/>
      <c r="E67" s="7"/>
      <c r="F67" s="7"/>
      <c r="G67" s="7">
        <v>6174</v>
      </c>
      <c r="H67" s="7">
        <v>0</v>
      </c>
      <c r="I67" s="7">
        <v>700</v>
      </c>
      <c r="J67" s="7">
        <v>5474</v>
      </c>
    </row>
    <row r="68" s="2" customFormat="1" ht="25" customHeight="1" spans="1:10">
      <c r="A68" s="7" t="s">
        <v>20</v>
      </c>
      <c r="B68" s="7" t="s">
        <v>305</v>
      </c>
      <c r="C68" s="7">
        <v>2016800189</v>
      </c>
      <c r="D68" s="7"/>
      <c r="E68" s="7"/>
      <c r="F68" s="7"/>
      <c r="G68" s="7">
        <v>1008</v>
      </c>
      <c r="H68" s="7">
        <v>0</v>
      </c>
      <c r="I68" s="7">
        <v>200</v>
      </c>
      <c r="J68" s="7">
        <v>808</v>
      </c>
    </row>
    <row r="69" s="1" customFormat="1" ht="25" customHeight="1" spans="1:10">
      <c r="A69" s="7" t="s">
        <v>20</v>
      </c>
      <c r="B69" s="7" t="s">
        <v>303</v>
      </c>
      <c r="C69" s="7">
        <v>1989800032</v>
      </c>
      <c r="D69" s="7"/>
      <c r="E69" s="7"/>
      <c r="F69" s="7"/>
      <c r="G69" s="7">
        <v>4032</v>
      </c>
      <c r="H69" s="7">
        <v>0</v>
      </c>
      <c r="I69" s="7">
        <v>500</v>
      </c>
      <c r="J69" s="7">
        <v>3532</v>
      </c>
    </row>
    <row r="70" s="1" customFormat="1" ht="25" customHeight="1" spans="1:10">
      <c r="A70" s="7" t="s">
        <v>20</v>
      </c>
      <c r="B70" s="7" t="s">
        <v>317</v>
      </c>
      <c r="C70" s="7">
        <v>2007800033</v>
      </c>
      <c r="D70" s="7"/>
      <c r="E70" s="7"/>
      <c r="F70" s="7">
        <v>7644</v>
      </c>
      <c r="G70" s="7">
        <v>2016</v>
      </c>
      <c r="H70" s="7"/>
      <c r="I70" s="7">
        <v>1000</v>
      </c>
      <c r="J70" s="7">
        <v>8660</v>
      </c>
    </row>
    <row r="71" s="1" customFormat="1" ht="25" customHeight="1" spans="1:10">
      <c r="A71" s="7" t="s">
        <v>20</v>
      </c>
      <c r="B71" s="7" t="s">
        <v>242</v>
      </c>
      <c r="C71" s="7">
        <v>2003800067</v>
      </c>
      <c r="D71" s="7"/>
      <c r="E71" s="7"/>
      <c r="F71" s="7">
        <v>6090</v>
      </c>
      <c r="G71" s="7"/>
      <c r="H71" s="7"/>
      <c r="I71" s="7">
        <v>1000</v>
      </c>
      <c r="J71" s="7">
        <v>5090</v>
      </c>
    </row>
    <row r="72" s="1" customFormat="1" ht="25" customHeight="1" spans="1:10">
      <c r="A72" s="7" t="s">
        <v>20</v>
      </c>
      <c r="B72" s="7" t="s">
        <v>71</v>
      </c>
      <c r="C72" s="7">
        <v>2014809279</v>
      </c>
      <c r="D72" s="7">
        <v>3424</v>
      </c>
      <c r="E72" s="7"/>
      <c r="F72" s="7"/>
      <c r="G72" s="7">
        <v>6048</v>
      </c>
      <c r="H72" s="7">
        <v>300</v>
      </c>
      <c r="I72" s="7">
        <v>1000</v>
      </c>
      <c r="J72" s="7">
        <v>8172</v>
      </c>
    </row>
    <row r="73" s="1" customFormat="1" ht="25" customHeight="1" spans="1:10">
      <c r="A73" s="7" t="s">
        <v>20</v>
      </c>
      <c r="B73" s="7" t="s">
        <v>141</v>
      </c>
      <c r="C73" s="7">
        <v>1996800052</v>
      </c>
      <c r="D73" s="7">
        <v>3720</v>
      </c>
      <c r="E73" s="7">
        <v>1386</v>
      </c>
      <c r="F73" s="7"/>
      <c r="G73" s="7">
        <v>3528</v>
      </c>
      <c r="H73" s="7">
        <v>50</v>
      </c>
      <c r="I73" s="7">
        <v>1000</v>
      </c>
      <c r="J73" s="7">
        <v>7584</v>
      </c>
    </row>
    <row r="74" s="1" customFormat="1" ht="25" customHeight="1" spans="1:10">
      <c r="A74" s="7" t="s">
        <v>20</v>
      </c>
      <c r="B74" s="7" t="s">
        <v>49</v>
      </c>
      <c r="C74" s="7">
        <v>1983800003</v>
      </c>
      <c r="D74" s="7">
        <v>8576</v>
      </c>
      <c r="E74" s="7"/>
      <c r="F74" s="7"/>
      <c r="G74" s="7"/>
      <c r="H74" s="7">
        <v>425</v>
      </c>
      <c r="I74" s="7">
        <v>1000</v>
      </c>
      <c r="J74" s="7">
        <v>7151</v>
      </c>
    </row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  <row r="746" s="1" customFormat="1"/>
    <row r="747" s="1" customFormat="1"/>
    <row r="748" s="1" customFormat="1"/>
    <row r="749" s="1" customFormat="1"/>
    <row r="750" s="1" customFormat="1"/>
    <row r="751" s="1" customFormat="1"/>
    <row r="752" s="1" customFormat="1"/>
    <row r="753" s="1" customFormat="1"/>
    <row r="754" s="1" customFormat="1"/>
    <row r="755" s="1" customFormat="1"/>
    <row r="756" s="1" customFormat="1"/>
    <row r="757" s="1" customFormat="1"/>
    <row r="758" s="1" customFormat="1"/>
    <row r="759" s="1" customFormat="1"/>
    <row r="760" s="1" customFormat="1"/>
    <row r="761" s="1" customFormat="1"/>
    <row r="762" s="1" customFormat="1"/>
    <row r="763" s="1" customFormat="1"/>
    <row r="764" s="1" customFormat="1"/>
    <row r="765" s="1" customFormat="1"/>
    <row r="766" s="1" customFormat="1"/>
    <row r="767" s="1" customFormat="1"/>
    <row r="768" s="1" customFormat="1"/>
    <row r="769" s="1" customFormat="1"/>
    <row r="770" s="1" customFormat="1"/>
    <row r="771" s="1" customFormat="1"/>
    <row r="772" s="1" customFormat="1"/>
    <row r="773" s="1" customFormat="1"/>
    <row r="774" s="1" customFormat="1"/>
    <row r="775" s="1" customFormat="1"/>
    <row r="776" s="1" customFormat="1"/>
    <row r="777" s="1" customFormat="1"/>
    <row r="778" s="1" customFormat="1"/>
    <row r="779" s="1" customFormat="1"/>
    <row r="780" s="1" customFormat="1"/>
    <row r="781" s="1" customFormat="1"/>
    <row r="782" s="1" customFormat="1"/>
    <row r="783" s="1" customFormat="1"/>
    <row r="784" s="1" customFormat="1"/>
    <row r="785" s="1" customFormat="1"/>
    <row r="786" s="1" customFormat="1"/>
    <row r="787" s="1" customFormat="1"/>
    <row r="788" s="1" customFormat="1"/>
    <row r="789" s="1" customFormat="1"/>
    <row r="790" s="1" customFormat="1"/>
    <row r="791" s="1" customFormat="1"/>
    <row r="792" s="1" customFormat="1"/>
    <row r="793" s="1" customFormat="1"/>
    <row r="794" s="1" customFormat="1"/>
    <row r="795" s="1" customFormat="1"/>
    <row r="796" s="1" customFormat="1"/>
    <row r="797" s="1" customFormat="1"/>
    <row r="798" s="1" customFormat="1"/>
    <row r="799" s="1" customFormat="1"/>
    <row r="800" s="1" customFormat="1"/>
    <row r="801" s="1" customFormat="1"/>
    <row r="802" s="1" customFormat="1"/>
    <row r="803" s="1" customFormat="1"/>
    <row r="804" s="1" customFormat="1"/>
    <row r="805" s="1" customFormat="1"/>
    <row r="806" s="1" customFormat="1"/>
    <row r="807" s="1" customFormat="1"/>
    <row r="808" s="1" customFormat="1"/>
    <row r="809" s="1" customFormat="1"/>
    <row r="810" s="1" customFormat="1"/>
    <row r="811" s="1" customFormat="1"/>
    <row r="812" s="1" customFormat="1"/>
    <row r="813" s="1" customFormat="1"/>
    <row r="814" s="1" customFormat="1"/>
    <row r="815" s="1" customFormat="1"/>
    <row r="816" s="1" customFormat="1"/>
    <row r="817" s="1" customFormat="1"/>
    <row r="818" s="1" customFormat="1"/>
    <row r="819" s="1" customFormat="1"/>
    <row r="820" s="1" customFormat="1"/>
    <row r="821" s="1" customFormat="1"/>
    <row r="822" s="1" customFormat="1"/>
    <row r="823" s="1" customFormat="1"/>
    <row r="824" s="1" customFormat="1"/>
    <row r="825" s="1" customFormat="1"/>
    <row r="826" s="1" customFormat="1"/>
    <row r="827" s="1" customFormat="1"/>
    <row r="828" s="1" customFormat="1"/>
    <row r="829" s="1" customFormat="1"/>
    <row r="830" s="1" customFormat="1"/>
    <row r="831" s="1" customFormat="1"/>
    <row r="832" s="1" customFormat="1"/>
    <row r="833" s="1" customFormat="1"/>
    <row r="834" s="1" customFormat="1"/>
    <row r="835" s="1" customFormat="1"/>
    <row r="836" s="1" customFormat="1"/>
    <row r="837" s="1" customFormat="1"/>
    <row r="838" s="1" customFormat="1"/>
    <row r="839" s="1" customFormat="1"/>
    <row r="840" s="1" customFormat="1"/>
    <row r="841" s="1" customFormat="1"/>
    <row r="842" s="1" customFormat="1"/>
    <row r="843" s="1" customFormat="1"/>
    <row r="844" s="1" customFormat="1"/>
    <row r="845" s="1" customFormat="1"/>
    <row r="846" s="1" customFormat="1"/>
    <row r="847" s="1" customFormat="1"/>
    <row r="848" s="1" customFormat="1"/>
    <row r="849" s="1" customFormat="1"/>
    <row r="850" s="1" customFormat="1"/>
    <row r="851" s="1" customFormat="1"/>
    <row r="852" s="1" customFormat="1"/>
    <row r="853" s="1" customFormat="1"/>
    <row r="854" s="1" customFormat="1"/>
    <row r="855" s="1" customFormat="1"/>
    <row r="856" s="1" customFormat="1"/>
    <row r="857" s="1" customFormat="1"/>
    <row r="858" s="1" customFormat="1"/>
    <row r="859" s="1" customFormat="1"/>
    <row r="860" s="1" customFormat="1"/>
    <row r="861" s="1" customFormat="1"/>
    <row r="862" s="1" customFormat="1"/>
    <row r="863" s="1" customFormat="1"/>
    <row r="864" s="1" customFormat="1"/>
    <row r="865" s="1" customFormat="1"/>
    <row r="866" s="1" customFormat="1"/>
    <row r="867" s="1" customFormat="1"/>
    <row r="868" s="1" customFormat="1"/>
    <row r="869" s="1" customFormat="1"/>
    <row r="870" s="1" customFormat="1"/>
    <row r="871" s="1" customFormat="1"/>
    <row r="872" s="1" customFormat="1"/>
    <row r="873" s="1" customFormat="1"/>
    <row r="874" s="1" customFormat="1"/>
    <row r="875" s="1" customFormat="1"/>
    <row r="876" s="1" customFormat="1"/>
    <row r="877" s="1" customFormat="1"/>
    <row r="878" s="1" customFormat="1"/>
    <row r="879" s="1" customFormat="1"/>
    <row r="880" s="1" customFormat="1"/>
    <row r="881" s="1" customFormat="1"/>
    <row r="882" s="1" customFormat="1"/>
    <row r="883" s="1" customFormat="1"/>
    <row r="884" s="1" customFormat="1"/>
    <row r="885" s="1" customFormat="1"/>
    <row r="886" s="1" customFormat="1"/>
    <row r="887" s="1" customFormat="1"/>
    <row r="888" s="1" customFormat="1"/>
    <row r="889" s="1" customFormat="1"/>
    <row r="890" s="1" customFormat="1"/>
    <row r="891" s="1" customFormat="1"/>
    <row r="892" s="1" customFormat="1"/>
    <row r="893" s="1" customFormat="1"/>
    <row r="894" s="1" customFormat="1"/>
    <row r="895" s="1" customFormat="1"/>
    <row r="896" s="1" customFormat="1"/>
    <row r="897" s="1" customFormat="1"/>
    <row r="898" s="1" customFormat="1"/>
    <row r="899" s="1" customFormat="1"/>
    <row r="900" s="1" customFormat="1"/>
    <row r="901" s="1" customFormat="1"/>
    <row r="902" s="1" customFormat="1"/>
    <row r="903" s="1" customFormat="1"/>
    <row r="904" s="1" customFormat="1"/>
    <row r="905" s="1" customFormat="1"/>
    <row r="906" s="1" customFormat="1"/>
    <row r="907" s="1" customFormat="1"/>
    <row r="908" s="1" customFormat="1"/>
    <row r="909" s="1" customFormat="1"/>
    <row r="910" s="1" customFormat="1"/>
    <row r="911" s="1" customFormat="1"/>
    <row r="912" s="1" customFormat="1"/>
    <row r="913" s="1" customFormat="1"/>
    <row r="914" s="1" customFormat="1"/>
    <row r="915" s="1" customFormat="1"/>
    <row r="916" s="1" customFormat="1"/>
    <row r="917" s="1" customFormat="1"/>
    <row r="918" s="1" customFormat="1"/>
    <row r="919" s="1" customFormat="1"/>
    <row r="920" s="1" customFormat="1"/>
    <row r="921" s="1" customFormat="1"/>
    <row r="922" s="1" customFormat="1"/>
    <row r="923" s="1" customFormat="1"/>
    <row r="924" s="1" customFormat="1"/>
    <row r="925" s="1" customFormat="1"/>
    <row r="926" s="1" customFormat="1"/>
    <row r="927" s="1" customFormat="1"/>
    <row r="928" s="1" customFormat="1"/>
    <row r="929" s="1" customFormat="1"/>
    <row r="930" s="1" customFormat="1"/>
    <row r="931" s="1" customFormat="1"/>
    <row r="932" s="1" customFormat="1"/>
    <row r="933" s="1" customFormat="1"/>
    <row r="934" s="1" customFormat="1"/>
    <row r="935" s="1" customFormat="1"/>
    <row r="936" s="1" customFormat="1"/>
    <row r="937" s="1" customFormat="1"/>
    <row r="938" s="1" customFormat="1"/>
    <row r="939" s="1" customFormat="1"/>
    <row r="940" s="1" customFormat="1"/>
    <row r="941" s="1" customFormat="1"/>
    <row r="942" s="1" customFormat="1"/>
    <row r="943" s="1" customFormat="1"/>
    <row r="944" s="1" customFormat="1"/>
    <row r="945" s="1" customFormat="1"/>
    <row r="946" s="1" customFormat="1"/>
    <row r="947" s="1" customFormat="1"/>
    <row r="948" s="1" customFormat="1"/>
    <row r="949" s="1" customFormat="1"/>
    <row r="950" s="1" customFormat="1"/>
    <row r="951" s="1" customFormat="1"/>
    <row r="952" s="1" customFormat="1"/>
    <row r="953" s="1" customFormat="1"/>
    <row r="954" s="1" customFormat="1"/>
    <row r="955" s="1" customFormat="1"/>
    <row r="956" s="1" customFormat="1"/>
    <row r="957" s="1" customFormat="1"/>
    <row r="958" s="1" customFormat="1"/>
    <row r="959" s="1" customFormat="1"/>
    <row r="960" s="1" customFormat="1"/>
    <row r="961" s="1" customFormat="1"/>
    <row r="962" s="1" customFormat="1"/>
    <row r="963" s="1" customFormat="1"/>
    <row r="964" s="1" customFormat="1"/>
    <row r="965" s="1" customFormat="1"/>
    <row r="966" s="1" customFormat="1"/>
    <row r="967" s="1" customFormat="1"/>
    <row r="968" s="1" customFormat="1"/>
    <row r="969" s="1" customFormat="1"/>
    <row r="970" s="1" customFormat="1"/>
    <row r="971" s="1" customFormat="1"/>
    <row r="972" s="1" customFormat="1"/>
    <row r="973" s="1" customFormat="1"/>
    <row r="974" s="1" customFormat="1"/>
    <row r="975" s="1" customFormat="1"/>
    <row r="976" s="1" customFormat="1"/>
    <row r="977" s="1" customFormat="1"/>
    <row r="978" s="1" customFormat="1"/>
    <row r="979" s="1" customFormat="1"/>
    <row r="980" s="1" customFormat="1"/>
    <row r="981" s="1" customFormat="1"/>
    <row r="982" s="1" customFormat="1"/>
    <row r="983" s="1" customFormat="1"/>
    <row r="984" s="1" customFormat="1"/>
    <row r="985" s="1" customFormat="1"/>
    <row r="986" s="1" customFormat="1"/>
    <row r="987" s="1" customFormat="1"/>
    <row r="988" s="1" customFormat="1"/>
    <row r="989" s="1" customFormat="1"/>
    <row r="990" s="1" customFormat="1"/>
    <row r="991" s="1" customFormat="1"/>
    <row r="992" s="1" customFormat="1"/>
    <row r="993" s="1" customFormat="1"/>
    <row r="994" s="1" customFormat="1"/>
    <row r="995" s="1" customFormat="1"/>
    <row r="996" s="1" customFormat="1"/>
    <row r="997" s="1" customFormat="1"/>
    <row r="998" s="1" customFormat="1"/>
    <row r="999" s="1" customFormat="1"/>
    <row r="1000" s="1" customFormat="1"/>
    <row r="1001" s="1" customFormat="1"/>
    <row r="1002" s="1" customFormat="1"/>
    <row r="1003" s="1" customFormat="1"/>
    <row r="1004" s="1" customFormat="1"/>
    <row r="1005" s="1" customFormat="1"/>
    <row r="1006" s="1" customFormat="1"/>
    <row r="1007" s="1" customFormat="1"/>
    <row r="1008" s="1" customFormat="1"/>
    <row r="1009" s="1" customFormat="1"/>
    <row r="1010" s="1" customFormat="1"/>
    <row r="1011" s="1" customFormat="1"/>
    <row r="1012" s="1" customFormat="1"/>
    <row r="1013" s="1" customFormat="1"/>
    <row r="1014" s="1" customFormat="1"/>
    <row r="1015" s="1" customFormat="1"/>
    <row r="1016" s="1" customFormat="1"/>
    <row r="1017" s="1" customFormat="1"/>
    <row r="1018" s="1" customFormat="1"/>
    <row r="1019" s="1" customFormat="1"/>
    <row r="1020" s="1" customFormat="1"/>
    <row r="1021" s="1" customFormat="1"/>
    <row r="1022" s="1" customFormat="1"/>
    <row r="1023" s="1" customFormat="1"/>
    <row r="1024" s="1" customFormat="1"/>
    <row r="1025" s="1" customFormat="1"/>
    <row r="1026" s="1" customFormat="1"/>
    <row r="1027" s="1" customFormat="1"/>
    <row r="1028" s="1" customFormat="1"/>
    <row r="1029" s="1" customFormat="1"/>
    <row r="1030" s="1" customFormat="1"/>
    <row r="1031" s="1" customFormat="1"/>
    <row r="1032" s="1" customFormat="1"/>
    <row r="1033" s="1" customFormat="1"/>
    <row r="1034" s="1" customFormat="1"/>
    <row r="1035" s="1" customFormat="1"/>
    <row r="1036" s="1" customFormat="1"/>
    <row r="1037" s="1" customFormat="1"/>
    <row r="1038" s="1" customFormat="1"/>
    <row r="1039" s="1" customFormat="1"/>
    <row r="1040" s="1" customFormat="1"/>
    <row r="1041" s="1" customFormat="1"/>
    <row r="1042" s="1" customFormat="1"/>
    <row r="1043" s="1" customFormat="1"/>
    <row r="1044" s="1" customFormat="1"/>
    <row r="1045" s="1" customFormat="1"/>
    <row r="1046" s="1" customFormat="1"/>
    <row r="1047" s="1" customFormat="1"/>
    <row r="1048" s="1" customFormat="1"/>
    <row r="1049" s="1" customFormat="1"/>
    <row r="1050" s="1" customFormat="1"/>
    <row r="1051" s="1" customFormat="1"/>
    <row r="1052" s="1" customFormat="1"/>
    <row r="1053" s="1" customFormat="1"/>
    <row r="1054" s="1" customFormat="1"/>
    <row r="1055" s="1" customFormat="1"/>
    <row r="1056" s="1" customFormat="1"/>
    <row r="1057" s="1" customFormat="1"/>
    <row r="1058" s="1" customFormat="1"/>
    <row r="1059" s="1" customFormat="1"/>
    <row r="1060" s="1" customFormat="1"/>
    <row r="1061" s="1" customFormat="1"/>
    <row r="1062" s="1" customFormat="1"/>
    <row r="1063" s="1" customFormat="1"/>
    <row r="1064" s="1" customFormat="1"/>
    <row r="1065" s="1" customFormat="1"/>
    <row r="1066" s="1" customFormat="1"/>
    <row r="1067" s="1" customFormat="1"/>
    <row r="1068" s="1" customFormat="1"/>
    <row r="1069" s="1" customFormat="1"/>
    <row r="1070" s="1" customFormat="1"/>
    <row r="1071" s="1" customFormat="1"/>
    <row r="1072" s="1" customFormat="1"/>
    <row r="1073" s="1" customFormat="1"/>
    <row r="1074" s="1" customFormat="1"/>
    <row r="1075" s="1" customFormat="1"/>
    <row r="1076" s="1" customFormat="1"/>
    <row r="1077" s="1" customFormat="1"/>
    <row r="1078" s="1" customFormat="1"/>
    <row r="1079" s="1" customFormat="1"/>
    <row r="1080" s="1" customFormat="1"/>
    <row r="1081" s="1" customFormat="1"/>
    <row r="1082" s="1" customFormat="1"/>
    <row r="1083" s="1" customFormat="1"/>
    <row r="1084" s="1" customFormat="1"/>
    <row r="1085" s="1" customFormat="1"/>
    <row r="1086" s="1" customFormat="1"/>
    <row r="1087" s="1" customFormat="1"/>
    <row r="1088" s="1" customFormat="1"/>
    <row r="1089" s="1" customFormat="1"/>
    <row r="1090" s="1" customFormat="1"/>
    <row r="1091" s="1" customFormat="1"/>
    <row r="1092" s="1" customFormat="1"/>
    <row r="1093" s="1" customFormat="1"/>
    <row r="1094" s="1" customFormat="1"/>
    <row r="1095" s="1" customFormat="1"/>
    <row r="1096" s="1" customFormat="1"/>
    <row r="1097" s="1" customFormat="1"/>
    <row r="1098" s="1" customFormat="1"/>
    <row r="1099" s="1" customFormat="1"/>
    <row r="1100" s="1" customFormat="1"/>
    <row r="1101" s="1" customFormat="1"/>
    <row r="1102" s="1" customFormat="1"/>
    <row r="1103" s="1" customFormat="1"/>
    <row r="1104" s="1" customFormat="1"/>
    <row r="1105" s="1" customFormat="1"/>
    <row r="1106" s="1" customFormat="1"/>
    <row r="1107" s="1" customFormat="1"/>
    <row r="1108" s="1" customFormat="1"/>
    <row r="1109" s="1" customFormat="1"/>
    <row r="1110" s="1" customFormat="1"/>
    <row r="1111" s="1" customFormat="1"/>
    <row r="1112" s="1" customFormat="1"/>
    <row r="1113" s="1" customFormat="1"/>
    <row r="1114" s="1" customFormat="1"/>
    <row r="1115" s="1" customFormat="1"/>
    <row r="1116" s="1" customFormat="1"/>
    <row r="1117" s="1" customFormat="1"/>
    <row r="1118" s="1" customFormat="1"/>
    <row r="1119" s="1" customFormat="1"/>
    <row r="1120" s="1" customFormat="1"/>
    <row r="1121" s="1" customFormat="1"/>
    <row r="1122" s="1" customFormat="1"/>
    <row r="1123" s="1" customFormat="1"/>
    <row r="1124" s="1" customFormat="1"/>
    <row r="1125" s="1" customFormat="1"/>
    <row r="1126" s="1" customFormat="1"/>
    <row r="1127" s="1" customFormat="1"/>
    <row r="1128" s="1" customFormat="1"/>
    <row r="1129" s="1" customFormat="1"/>
    <row r="1130" s="1" customFormat="1"/>
    <row r="1131" s="1" customFormat="1"/>
    <row r="1132" s="1" customFormat="1"/>
    <row r="1133" s="1" customFormat="1"/>
    <row r="1134" s="1" customFormat="1"/>
    <row r="1135" s="1" customFormat="1"/>
    <row r="1136" s="1" customFormat="1"/>
    <row r="1137" s="1" customFormat="1"/>
    <row r="1138" s="1" customFormat="1"/>
    <row r="1139" s="1" customFormat="1"/>
    <row r="1140" s="1" customFormat="1"/>
    <row r="1141" s="1" customFormat="1"/>
    <row r="1142" s="1" customFormat="1"/>
    <row r="1143" s="1" customFormat="1"/>
    <row r="1144" s="1" customFormat="1"/>
    <row r="1145" s="1" customFormat="1"/>
    <row r="1146" s="1" customFormat="1"/>
    <row r="1147" s="1" customFormat="1"/>
    <row r="1148" s="1" customFormat="1"/>
    <row r="1149" s="1" customFormat="1"/>
    <row r="1150" s="1" customFormat="1"/>
    <row r="1151" s="1" customFormat="1"/>
    <row r="1152" s="1" customFormat="1"/>
    <row r="1153" s="1" customFormat="1"/>
    <row r="1154" s="1" customFormat="1"/>
    <row r="1155" s="1" customFormat="1"/>
    <row r="1156" s="1" customFormat="1"/>
    <row r="1157" s="1" customFormat="1"/>
    <row r="1158" s="1" customFormat="1"/>
    <row r="1159" s="1" customFormat="1"/>
    <row r="1160" s="1" customFormat="1"/>
    <row r="1161" s="1" customFormat="1"/>
    <row r="1162" s="1" customFormat="1"/>
    <row r="1163" s="1" customFormat="1"/>
    <row r="1164" s="1" customFormat="1"/>
    <row r="1165" s="1" customFormat="1"/>
    <row r="1166" s="1" customFormat="1"/>
    <row r="1167" s="1" customFormat="1"/>
    <row r="1168" s="1" customFormat="1"/>
    <row r="1169" s="1" customFormat="1"/>
    <row r="1170" s="1" customFormat="1"/>
    <row r="1171" s="1" customFormat="1"/>
    <row r="1172" s="1" customFormat="1"/>
    <row r="1173" s="1" customFormat="1"/>
    <row r="1174" s="1" customFormat="1"/>
    <row r="1175" s="1" customFormat="1"/>
    <row r="1176" s="1" customFormat="1"/>
    <row r="1177" s="1" customFormat="1"/>
    <row r="1178" s="1" customFormat="1"/>
    <row r="1179" s="1" customFormat="1"/>
    <row r="1180" s="1" customFormat="1"/>
    <row r="1181" s="1" customFormat="1"/>
    <row r="1182" s="1" customFormat="1"/>
    <row r="1183" s="1" customFormat="1"/>
    <row r="1184" s="1" customFormat="1"/>
    <row r="1185" s="1" customFormat="1"/>
    <row r="1186" s="1" customFormat="1"/>
    <row r="1187" s="1" customFormat="1"/>
    <row r="1188" s="1" customFormat="1"/>
    <row r="1189" s="1" customFormat="1"/>
    <row r="1190" s="1" customFormat="1"/>
    <row r="1191" s="1" customFormat="1"/>
    <row r="1192" s="1" customFormat="1"/>
    <row r="1193" s="1" customFormat="1"/>
    <row r="1194" s="1" customFormat="1"/>
    <row r="1195" s="1" customFormat="1"/>
    <row r="1196" s="1" customFormat="1"/>
    <row r="1197" s="1" customFormat="1"/>
    <row r="1198" s="1" customFormat="1"/>
    <row r="1199" s="1" customFormat="1"/>
    <row r="1200" s="1" customFormat="1"/>
    <row r="1201" s="1" customFormat="1"/>
    <row r="1202" s="1" customFormat="1"/>
    <row r="1203" s="1" customFormat="1"/>
    <row r="1204" s="1" customFormat="1"/>
    <row r="1205" s="1" customFormat="1"/>
    <row r="1206" s="1" customFormat="1"/>
    <row r="1207" s="1" customFormat="1"/>
    <row r="1208" s="1" customFormat="1"/>
    <row r="1209" s="1" customFormat="1"/>
    <row r="1210" s="1" customFormat="1"/>
    <row r="1211" s="1" customFormat="1"/>
    <row r="1212" s="1" customFormat="1"/>
    <row r="1213" s="1" customFormat="1"/>
    <row r="1214" s="1" customFormat="1"/>
    <row r="1215" s="1" customFormat="1"/>
    <row r="1216" s="1" customFormat="1"/>
    <row r="1217" s="1" customFormat="1"/>
    <row r="1218" s="1" customFormat="1"/>
    <row r="1219" s="1" customFormat="1"/>
    <row r="1220" s="1" customFormat="1"/>
    <row r="1221" s="1" customFormat="1"/>
    <row r="1222" s="1" customFormat="1"/>
    <row r="1223" s="1" customFormat="1"/>
    <row r="1224" s="1" customFormat="1"/>
    <row r="1225" s="1" customFormat="1"/>
    <row r="1226" s="1" customFormat="1"/>
    <row r="1227" s="1" customFormat="1"/>
    <row r="1228" s="1" customFormat="1"/>
    <row r="1229" s="1" customFormat="1"/>
    <row r="1230" s="1" customFormat="1"/>
    <row r="1231" s="1" customFormat="1"/>
    <row r="1232" s="1" customFormat="1"/>
    <row r="1233" s="1" customFormat="1"/>
    <row r="1234" s="1" customFormat="1"/>
    <row r="1235" s="1" customFormat="1"/>
    <row r="1236" s="1" customFormat="1"/>
    <row r="1237" s="1" customFormat="1"/>
    <row r="1238" s="1" customFormat="1"/>
    <row r="1239" s="1" customFormat="1"/>
    <row r="1240" s="1" customFormat="1"/>
    <row r="1241" s="1" customFormat="1"/>
    <row r="1242" s="1" customFormat="1"/>
    <row r="1243" s="1" customFormat="1"/>
    <row r="1244" s="1" customFormat="1"/>
    <row r="1245" s="1" customFormat="1"/>
    <row r="1246" s="1" customFormat="1"/>
    <row r="1247" s="1" customFormat="1"/>
    <row r="1248" s="1" customFormat="1"/>
    <row r="1249" s="1" customFormat="1"/>
    <row r="1250" s="1" customFormat="1"/>
    <row r="1251" s="1" customFormat="1"/>
    <row r="1252" s="1" customFormat="1"/>
    <row r="1253" s="1" customFormat="1"/>
    <row r="1254" s="1" customFormat="1"/>
    <row r="1255" s="1" customFormat="1"/>
    <row r="1256" s="1" customFormat="1"/>
    <row r="1257" s="1" customFormat="1"/>
    <row r="1258" s="1" customFormat="1"/>
    <row r="1259" s="1" customFormat="1"/>
    <row r="1260" s="1" customFormat="1"/>
    <row r="1261" s="1" customFormat="1"/>
    <row r="1262" s="1" customFormat="1"/>
    <row r="1263" s="1" customFormat="1"/>
    <row r="1264" s="1" customFormat="1"/>
    <row r="1265" s="1" customFormat="1"/>
    <row r="1266" s="1" customFormat="1"/>
    <row r="1267" s="1" customFormat="1"/>
    <row r="1268" s="1" customFormat="1"/>
    <row r="1269" s="1" customFormat="1"/>
    <row r="1270" s="1" customFormat="1"/>
    <row r="1271" s="1" customFormat="1"/>
    <row r="1272" s="1" customFormat="1"/>
    <row r="1273" s="1" customFormat="1"/>
    <row r="1274" s="1" customFormat="1"/>
    <row r="1275" s="1" customFormat="1"/>
    <row r="1276" s="1" customFormat="1"/>
    <row r="1277" s="1" customFormat="1"/>
    <row r="1278" s="1" customFormat="1"/>
    <row r="1279" s="1" customFormat="1"/>
    <row r="1280" s="1" customFormat="1"/>
    <row r="1281" s="1" customFormat="1"/>
    <row r="1282" s="1" customFormat="1"/>
    <row r="1283" s="1" customFormat="1"/>
    <row r="1284" s="1" customFormat="1"/>
    <row r="1285" s="1" customFormat="1"/>
    <row r="1286" s="1" customFormat="1"/>
    <row r="1287" s="1" customFormat="1"/>
    <row r="1288" s="1" customFormat="1"/>
    <row r="1289" s="1" customFormat="1"/>
    <row r="1290" s="1" customFormat="1"/>
    <row r="1291" s="1" customFormat="1"/>
    <row r="1292" s="1" customFormat="1"/>
    <row r="1293" s="1" customFormat="1"/>
    <row r="1294" s="1" customFormat="1"/>
    <row r="1295" s="1" customFormat="1"/>
    <row r="1296" s="1" customFormat="1"/>
    <row r="1297" s="1" customFormat="1"/>
    <row r="1298" s="1" customFormat="1"/>
    <row r="1299" s="1" customFormat="1"/>
    <row r="1300" s="1" customFormat="1"/>
    <row r="1301" s="1" customFormat="1"/>
    <row r="1302" s="1" customFormat="1"/>
    <row r="1303" s="1" customFormat="1"/>
    <row r="1304" s="1" customFormat="1"/>
    <row r="1305" s="1" customFormat="1"/>
    <row r="1306" s="1" customFormat="1"/>
    <row r="1307" s="1" customFormat="1"/>
    <row r="1308" s="1" customFormat="1"/>
    <row r="1309" s="1" customFormat="1"/>
    <row r="1310" s="1" customFormat="1"/>
    <row r="1311" s="1" customFormat="1"/>
    <row r="1312" s="1" customFormat="1"/>
    <row r="1313" s="1" customFormat="1"/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</sheetData>
  <mergeCells count="2">
    <mergeCell ref="A1:J1"/>
    <mergeCell ref="A2:J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课堂教学工作量</vt:lpstr>
      <vt:lpstr>实验</vt:lpstr>
      <vt:lpstr>课程设计</vt:lpstr>
      <vt:lpstr>毕业设计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maomao</cp:lastModifiedBy>
  <dcterms:created xsi:type="dcterms:W3CDTF">2018-01-15T10:50:00Z</dcterms:created>
  <dcterms:modified xsi:type="dcterms:W3CDTF">2018-01-17T16:01:50Z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